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ompendium of Statistics\2023 Compendium\Website\"/>
    </mc:Choice>
  </mc:AlternateContent>
  <xr:revisionPtr revIDLastSave="0" documentId="13_ncr:1_{BF3038BB-4705-4EBF-9A1D-394421FBAD7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13.01" sheetId="1" r:id="rId1"/>
    <sheet name="13.02" sheetId="2" r:id="rId2"/>
    <sheet name="01chart" sheetId="3" r:id="rId3"/>
  </sheets>
  <definedNames>
    <definedName name="_xlnm.Print_Area" localSheetId="2">'01chart'!$A$1:$R$34</definedName>
    <definedName name="_xlnm.Print_Area" localSheetId="0">'13.01'!$A$1:$O$64</definedName>
    <definedName name="_xlnm.Print_Area" localSheetId="1">'13.02'!$A$1:$N$59</definedName>
  </definedNames>
  <calcPr calcId="191029"/>
</workbook>
</file>

<file path=xl/calcChain.xml><?xml version="1.0" encoding="utf-8"?>
<calcChain xmlns="http://schemas.openxmlformats.org/spreadsheetml/2006/main">
  <c r="O22" i="1" l="1"/>
  <c r="O56" i="2" l="1"/>
  <c r="O38" i="2"/>
  <c r="O12" i="2"/>
  <c r="O21" i="2" s="1"/>
  <c r="O16" i="1"/>
  <c r="O21" i="1"/>
  <c r="O28" i="1"/>
  <c r="O36" i="1"/>
  <c r="O41" i="1" s="1"/>
  <c r="O49" i="1"/>
  <c r="O14" i="1" l="1"/>
  <c r="O27" i="1"/>
  <c r="L56" i="2"/>
  <c r="O45" i="1" l="1"/>
  <c r="O44" i="1"/>
  <c r="N12" i="2"/>
  <c r="N21" i="2" s="1"/>
  <c r="N38" i="2"/>
  <c r="N56" i="2"/>
  <c r="K49" i="1"/>
  <c r="L49" i="1"/>
  <c r="M49" i="1"/>
  <c r="N49" i="1"/>
  <c r="O43" i="1" l="1"/>
  <c r="O48" i="1"/>
  <c r="M36" i="1"/>
  <c r="M41" i="1" s="1"/>
  <c r="N36" i="1"/>
  <c r="N41" i="1" s="1"/>
  <c r="L36" i="1"/>
  <c r="L41" i="1" s="1"/>
  <c r="L28" i="1"/>
  <c r="M28" i="1"/>
  <c r="N28" i="1"/>
  <c r="L22" i="1"/>
  <c r="M22" i="1"/>
  <c r="N22" i="1"/>
  <c r="N21" i="1"/>
  <c r="M16" i="1"/>
  <c r="M14" i="1" s="1"/>
  <c r="N16" i="1"/>
  <c r="N14" i="1" s="1"/>
  <c r="N27" i="1" l="1"/>
  <c r="N45" i="1" s="1"/>
  <c r="N43" i="1" s="1"/>
  <c r="N44" i="1"/>
  <c r="M27" i="1"/>
  <c r="M45" i="1" s="1"/>
  <c r="M43" i="1" s="1"/>
  <c r="L27" i="1"/>
  <c r="M56" i="2"/>
  <c r="M38" i="2"/>
  <c r="M12" i="2"/>
  <c r="M21" i="2" s="1"/>
  <c r="M44" i="1"/>
  <c r="N48" i="1" l="1"/>
  <c r="L16" i="1"/>
  <c r="L21" i="1"/>
  <c r="L38" i="2"/>
  <c r="L12" i="2"/>
  <c r="L21" i="2" s="1"/>
  <c r="L14" i="1" l="1"/>
  <c r="L44" i="1" s="1"/>
  <c r="K12" i="2"/>
  <c r="K21" i="2" s="1"/>
  <c r="K38" i="2"/>
  <c r="K56" i="2"/>
  <c r="K36" i="1"/>
  <c r="K41" i="1" s="1"/>
  <c r="K28" i="1"/>
  <c r="K21" i="1"/>
  <c r="K16" i="1"/>
  <c r="L45" i="1" l="1"/>
  <c r="L43" i="1" s="1"/>
  <c r="K14" i="1"/>
  <c r="K44" i="1" s="1"/>
  <c r="K27" i="1"/>
  <c r="K45" i="1" l="1"/>
  <c r="K43" i="1" s="1"/>
  <c r="C49" i="1"/>
  <c r="C36" i="1"/>
  <c r="C41" i="1" s="1"/>
  <c r="D36" i="1"/>
  <c r="D41" i="1" s="1"/>
  <c r="E36" i="1"/>
  <c r="E41" i="1" s="1"/>
  <c r="F36" i="1"/>
  <c r="F41" i="1" s="1"/>
  <c r="G36" i="1"/>
  <c r="G41" i="1" s="1"/>
  <c r="H36" i="1"/>
  <c r="H41" i="1" s="1"/>
  <c r="I36" i="1"/>
  <c r="I41" i="1" s="1"/>
  <c r="J36" i="1"/>
  <c r="J41" i="1" s="1"/>
  <c r="C28" i="1"/>
  <c r="D28" i="1"/>
  <c r="E28" i="1"/>
  <c r="F28" i="1"/>
  <c r="G28" i="1"/>
  <c r="H28" i="1"/>
  <c r="I28" i="1"/>
  <c r="J28" i="1"/>
  <c r="J21" i="1"/>
  <c r="J16" i="1"/>
  <c r="C21" i="1"/>
  <c r="D21" i="1"/>
  <c r="E21" i="1"/>
  <c r="F21" i="1"/>
  <c r="G21" i="1"/>
  <c r="H21" i="1"/>
  <c r="I21" i="1"/>
  <c r="C16" i="1"/>
  <c r="D16" i="1"/>
  <c r="E16" i="1"/>
  <c r="F16" i="1"/>
  <c r="F14" i="1" s="1"/>
  <c r="G16" i="1"/>
  <c r="G14" i="1" s="1"/>
  <c r="H16" i="1"/>
  <c r="I16" i="1"/>
  <c r="F56" i="2"/>
  <c r="G56" i="2"/>
  <c r="H56" i="2"/>
  <c r="I56" i="2"/>
  <c r="J56" i="2"/>
  <c r="H38" i="2"/>
  <c r="I38" i="2"/>
  <c r="J38" i="2"/>
  <c r="C12" i="2"/>
  <c r="D12" i="2"/>
  <c r="E12" i="2"/>
  <c r="F12" i="2"/>
  <c r="G12" i="2"/>
  <c r="G21" i="2" s="1"/>
  <c r="H12" i="2"/>
  <c r="H21" i="2" s="1"/>
  <c r="I12" i="2"/>
  <c r="I21" i="2" s="1"/>
  <c r="J12" i="2"/>
  <c r="J21" i="2" s="1"/>
  <c r="E14" i="1" l="1"/>
  <c r="E44" i="1" s="1"/>
  <c r="H14" i="1"/>
  <c r="H44" i="1" s="1"/>
  <c r="I14" i="1"/>
  <c r="I44" i="1" s="1"/>
  <c r="F44" i="1"/>
  <c r="C14" i="1"/>
  <c r="C44" i="1" s="1"/>
  <c r="D14" i="1"/>
  <c r="D44" i="1" s="1"/>
  <c r="G44" i="1"/>
  <c r="H27" i="1"/>
  <c r="J27" i="1"/>
  <c r="J14" i="1"/>
  <c r="J44" i="1" s="1"/>
  <c r="I27" i="1"/>
  <c r="C56" i="2"/>
  <c r="C29" i="2" s="1"/>
  <c r="D56" i="2"/>
  <c r="D38" i="2" s="1"/>
  <c r="E56" i="2"/>
  <c r="E38" i="2" s="1"/>
  <c r="F38" i="2"/>
  <c r="G38" i="2"/>
  <c r="H45" i="1" l="1"/>
  <c r="H43" i="1" s="1"/>
  <c r="I45" i="1"/>
  <c r="I43" i="1" s="1"/>
  <c r="J45" i="1"/>
  <c r="J43" i="1" s="1"/>
  <c r="F21" i="2"/>
  <c r="E21" i="2"/>
  <c r="D21" i="2"/>
  <c r="C21" i="2"/>
  <c r="G27" i="1" l="1"/>
  <c r="G45" i="1" s="1"/>
  <c r="G43" i="1" s="1"/>
  <c r="C27" i="1"/>
  <c r="C45" i="1" s="1"/>
  <c r="C43" i="1" s="1"/>
  <c r="F27" i="1"/>
  <c r="F45" i="1" s="1"/>
  <c r="F43" i="1" s="1"/>
  <c r="E27" i="1"/>
  <c r="E45" i="1" s="1"/>
  <c r="E43" i="1" s="1"/>
  <c r="D27" i="1" l="1"/>
  <c r="D45" i="1" s="1"/>
  <c r="D43" i="1" s="1"/>
</calcChain>
</file>

<file path=xl/sharedStrings.xml><?xml version="1.0" encoding="utf-8"?>
<sst xmlns="http://schemas.openxmlformats.org/spreadsheetml/2006/main" count="116" uniqueCount="91">
  <si>
    <t>Sale of Goods &amp; Services</t>
  </si>
  <si>
    <t xml:space="preserve">    Subsidies</t>
  </si>
  <si>
    <t>Primary Balance (Overall Balance w/o Interest Payments)</t>
  </si>
  <si>
    <t>Notes</t>
  </si>
  <si>
    <t>Effective 1 July 2004 the accrual basis of accounting was used. Therefore the numbers for the period</t>
  </si>
  <si>
    <t xml:space="preserve">1 January to 31 December 2005 are reported on this basis. The figures for previous years are based </t>
  </si>
  <si>
    <t>on the cash basis of accounting, with the exception of 2004 which is 6 months cash and 6 months accrual</t>
  </si>
  <si>
    <t>Effective 1 July 2004:   Capital acquistions was replaced by Equity Injections</t>
  </si>
  <si>
    <t xml:space="preserve"> and Capital Development was replaced by Executive Assets</t>
  </si>
  <si>
    <t>Import Duties</t>
  </si>
  <si>
    <t xml:space="preserve">Gasoline/Diesel </t>
  </si>
  <si>
    <t>Alcoholic Beverages</t>
  </si>
  <si>
    <t>Motor Vehicles</t>
  </si>
  <si>
    <t xml:space="preserve">Tobacco Products </t>
  </si>
  <si>
    <t>Other Import Duties</t>
  </si>
  <si>
    <t>Cruise Ship Departure Charges</t>
  </si>
  <si>
    <t>Environmental Protection Fund Fees</t>
  </si>
  <si>
    <t>Departure Tax</t>
  </si>
  <si>
    <t xml:space="preserve">Of which: </t>
  </si>
  <si>
    <t>Total</t>
  </si>
  <si>
    <t>CI$M</t>
  </si>
  <si>
    <t>Year</t>
  </si>
  <si>
    <t>Disbursed Outstanding Debt</t>
  </si>
  <si>
    <t>(CI$Million)</t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</si>
  <si>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Treasury Department</t>
    </r>
  </si>
  <si>
    <t xml:space="preserve"> the servicing of these loans</t>
  </si>
  <si>
    <t xml:space="preserve">Note: </t>
  </si>
  <si>
    <t>1. Self-financing debt refers to the loans raised by the central government on behalf of agencies which are required to reimburse</t>
  </si>
  <si>
    <t>ICTA Licences &amp; Royalties</t>
  </si>
  <si>
    <t>Tourism Accommodation Charges</t>
  </si>
  <si>
    <t>Motor Vehicle Charges</t>
  </si>
  <si>
    <t>Other Stamp Duties</t>
  </si>
  <si>
    <t>Traders Licences</t>
  </si>
  <si>
    <t>Other Domestic Taxes</t>
  </si>
  <si>
    <t>Financial Services Licences</t>
  </si>
  <si>
    <t>Bank and Trust Licences</t>
  </si>
  <si>
    <t>Insurance Licences</t>
  </si>
  <si>
    <t>Other Company Fees - Resident</t>
  </si>
  <si>
    <t>Other Company Fees - Non-Resident</t>
  </si>
  <si>
    <t>Other Company Fees - Exempt</t>
  </si>
  <si>
    <t>Other Company Fees - Foreign</t>
  </si>
  <si>
    <t>Partnership Fees</t>
  </si>
  <si>
    <t>Mutual Fund Administrators</t>
  </si>
  <si>
    <t>Money Services Licences</t>
  </si>
  <si>
    <t>Security Investment Business Licences</t>
  </si>
  <si>
    <t xml:space="preserve">Taxes on Good and Services </t>
  </si>
  <si>
    <t>Taxes on International Trade and Transactions</t>
  </si>
  <si>
    <t>Taxes</t>
  </si>
  <si>
    <t>Transfers n.e.c.</t>
  </si>
  <si>
    <t>Revenue</t>
  </si>
  <si>
    <t>Other Revenue</t>
  </si>
  <si>
    <t>Fines, Penalties and Forfeits</t>
  </si>
  <si>
    <t xml:space="preserve">Expense </t>
  </si>
  <si>
    <t>Expenditure</t>
  </si>
  <si>
    <t xml:space="preserve">    Compensation of Employees</t>
  </si>
  <si>
    <t xml:space="preserve">    Use of Goods and Services</t>
  </si>
  <si>
    <t xml:space="preserve">    Social Benefits</t>
  </si>
  <si>
    <t>Consumption of Fixed Capital</t>
  </si>
  <si>
    <t xml:space="preserve">    Interest</t>
  </si>
  <si>
    <t xml:space="preserve">    Consumption of Fixed Capital</t>
  </si>
  <si>
    <t xml:space="preserve">    Other Expense</t>
  </si>
  <si>
    <t>Gross Investment in Non-Financial Assets</t>
  </si>
  <si>
    <t xml:space="preserve">   Capital Investment in Ministries and Portfolios</t>
  </si>
  <si>
    <t>Net Investment in Non-Financial Assets</t>
  </si>
  <si>
    <t xml:space="preserve">   Executive Assets</t>
  </si>
  <si>
    <t xml:space="preserve">   Capital Investment in Statutory Authorities and   Government Owned Companies</t>
  </si>
  <si>
    <t>Net Operating Balance</t>
  </si>
  <si>
    <t>Financing:</t>
  </si>
  <si>
    <t xml:space="preserve">    Net Acquisition of Financial Assets</t>
  </si>
  <si>
    <t xml:space="preserve">    Net Incurrence of Liabilities</t>
  </si>
  <si>
    <t xml:space="preserve">        Incurrence (Disbursement)</t>
  </si>
  <si>
    <t xml:space="preserve">        Reduction (Loan Repayment)</t>
  </si>
  <si>
    <t>Taxes on International Trade &amp; Transactions</t>
  </si>
  <si>
    <t>Other Taxes</t>
  </si>
  <si>
    <t>Taxes on Property</t>
  </si>
  <si>
    <t>Taxes on Goods &amp; Services</t>
  </si>
  <si>
    <t>Net Lending (+)/Net Borrowing (-)</t>
  </si>
  <si>
    <r>
      <rPr>
        <b/>
        <sz val="10"/>
        <rFont val="Arial"/>
        <family val="2"/>
      </rPr>
      <t>Source</t>
    </r>
    <r>
      <rPr>
        <sz val="10"/>
        <rFont val="Arial"/>
        <family val="2"/>
      </rPr>
      <t>: Treasury Department, Economics &amp; Statistics Office</t>
    </r>
  </si>
  <si>
    <t>13.02a</t>
  </si>
  <si>
    <t>13.02b</t>
  </si>
  <si>
    <t>13.02c</t>
  </si>
  <si>
    <t>Work Permit fees</t>
  </si>
  <si>
    <t>Investment Revenue</t>
  </si>
  <si>
    <t xml:space="preserve">   Inventories</t>
  </si>
  <si>
    <t>Chart</t>
  </si>
  <si>
    <t>Cayman Islands Fiscal Operations 2011 - 2023</t>
  </si>
  <si>
    <t>COMPENDIUM OF STATISTICS 2023</t>
  </si>
  <si>
    <t>Taxes on International Trade, 2011 - 2023</t>
  </si>
  <si>
    <t>Domestic Taxes on Goods and Services, 2011 - 2023</t>
  </si>
  <si>
    <t>Financial Services Revenue, 2011 - 2023</t>
  </si>
  <si>
    <r>
      <t>Central Government Debt and Self-Financing Debt</t>
    </r>
    <r>
      <rPr>
        <b/>
        <vertAlign val="superscript"/>
        <sz val="12"/>
        <color theme="1"/>
        <rFont val="Arial"/>
        <family val="2"/>
      </rPr>
      <t>1</t>
    </r>
    <r>
      <rPr>
        <b/>
        <sz val="12"/>
        <color theme="1"/>
        <rFont val="Arial"/>
        <family val="2"/>
      </rPr>
      <t>, (CI$M) 2001-2023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</si>
</sst>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0.0_);\(0.0\)"/>
    <numFmt numFmtId="166" formatCode="_(* #,##0.0_);_(* \(#,##0.0\);_(* &quot;-&quot;??_);_(@_)"/>
    <numFmt numFmtId="167" formatCode="#,##0.0_);\(#,##0.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b/>
      <vertAlign val="superscript"/>
      <sz val="12"/>
      <color theme="1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71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167" fontId="3" fillId="0" borderId="0" xfId="0" applyNumberFormat="1" applyFont="1" applyFill="1" applyBorder="1"/>
    <xf numFmtId="0" fontId="4" fillId="0" borderId="0" xfId="0" applyFont="1" applyFill="1"/>
    <xf numFmtId="0" fontId="6" fillId="0" borderId="0" xfId="0" applyFont="1" applyFill="1"/>
    <xf numFmtId="0" fontId="7" fillId="0" borderId="0" xfId="0" applyFont="1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14" fillId="0" borderId="0" xfId="0" applyFont="1" applyFill="1"/>
    <xf numFmtId="0" fontId="0" fillId="0" borderId="0" xfId="0" applyFill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0" fontId="12" fillId="0" borderId="0" xfId="0" applyFont="1" applyFill="1" applyBorder="1"/>
    <xf numFmtId="164" fontId="7" fillId="0" borderId="0" xfId="0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0" fontId="7" fillId="0" borderId="0" xfId="1" applyNumberFormat="1" applyFont="1" applyFill="1" applyBorder="1" applyAlignment="1">
      <alignment horizontal="center"/>
    </xf>
    <xf numFmtId="0" fontId="5" fillId="0" borderId="0" xfId="0" applyFont="1" applyFill="1"/>
    <xf numFmtId="0" fontId="17" fillId="0" borderId="0" xfId="1" applyNumberFormat="1" applyFont="1" applyFill="1" applyBorder="1" applyAlignment="1">
      <alignment horizontal="center"/>
    </xf>
    <xf numFmtId="164" fontId="17" fillId="0" borderId="0" xfId="1" applyNumberFormat="1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2" fontId="13" fillId="0" borderId="0" xfId="1" applyNumberFormat="1" applyFont="1" applyFill="1" applyBorder="1" applyAlignment="1">
      <alignment horizontal="center"/>
    </xf>
    <xf numFmtId="0" fontId="18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11" fillId="0" borderId="2" xfId="0" applyFont="1" applyFill="1" applyBorder="1" applyAlignment="1"/>
    <xf numFmtId="0" fontId="8" fillId="0" borderId="3" xfId="0" applyFont="1" applyFill="1" applyBorder="1"/>
    <xf numFmtId="0" fontId="8" fillId="0" borderId="3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top"/>
    </xf>
    <xf numFmtId="167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 indent="3"/>
    </xf>
    <xf numFmtId="167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 wrapText="1" indent="1"/>
    </xf>
    <xf numFmtId="167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indent="2"/>
    </xf>
    <xf numFmtId="0" fontId="8" fillId="0" borderId="0" xfId="0" applyFont="1" applyFill="1" applyBorder="1" applyAlignment="1">
      <alignment horizontal="left" wrapText="1"/>
    </xf>
    <xf numFmtId="167" fontId="7" fillId="0" borderId="0" xfId="1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left" indent="1"/>
    </xf>
    <xf numFmtId="167" fontId="7" fillId="0" borderId="2" xfId="0" applyNumberFormat="1" applyFont="1" applyFill="1" applyBorder="1" applyAlignment="1">
      <alignment horizontal="right"/>
    </xf>
    <xf numFmtId="165" fontId="7" fillId="0" borderId="0" xfId="0" applyNumberFormat="1" applyFont="1" applyFill="1" applyBorder="1"/>
    <xf numFmtId="0" fontId="14" fillId="0" borderId="0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right"/>
    </xf>
    <xf numFmtId="0" fontId="7" fillId="0" borderId="0" xfId="0" applyFont="1" applyFill="1"/>
    <xf numFmtId="1" fontId="8" fillId="0" borderId="1" xfId="0" applyNumberFormat="1" applyFont="1" applyFill="1" applyBorder="1" applyAlignment="1">
      <alignment horizontal="right"/>
    </xf>
    <xf numFmtId="2" fontId="7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8" fillId="0" borderId="0" xfId="0" applyFont="1" applyFill="1"/>
    <xf numFmtId="166" fontId="8" fillId="0" borderId="0" xfId="1" applyNumberFormat="1" applyFont="1" applyFill="1" applyAlignment="1">
      <alignment horizontal="right"/>
    </xf>
    <xf numFmtId="0" fontId="7" fillId="0" borderId="0" xfId="0" applyFont="1" applyFill="1" applyAlignment="1">
      <alignment horizontal="left" indent="1"/>
    </xf>
    <xf numFmtId="166" fontId="7" fillId="0" borderId="0" xfId="0" applyNumberFormat="1" applyFont="1" applyFill="1" applyAlignment="1">
      <alignment horizontal="right"/>
    </xf>
    <xf numFmtId="166" fontId="5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166" fontId="8" fillId="0" borderId="1" xfId="0" applyNumberFormat="1" applyFont="1" applyFill="1" applyBorder="1" applyAlignment="1">
      <alignment horizontal="right"/>
    </xf>
    <xf numFmtId="166" fontId="8" fillId="0" borderId="0" xfId="0" applyNumberFormat="1" applyFont="1" applyFill="1" applyBorder="1" applyAlignment="1">
      <alignment horizontal="right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right"/>
    </xf>
    <xf numFmtId="0" fontId="5" fillId="0" borderId="0" xfId="0" applyFont="1" applyFill="1" applyAlignment="1">
      <alignment horizontal="left" indent="1"/>
    </xf>
    <xf numFmtId="164" fontId="5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left" indent="1"/>
    </xf>
    <xf numFmtId="0" fontId="5" fillId="0" borderId="0" xfId="0" applyFont="1" applyFill="1" applyAlignment="1">
      <alignment horizontal="left" indent="2"/>
    </xf>
    <xf numFmtId="164" fontId="6" fillId="0" borderId="1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64" fontId="8" fillId="0" borderId="1" xfId="0" applyNumberFormat="1" applyFont="1" applyFill="1" applyBorder="1" applyAlignment="1">
      <alignment horizontal="right"/>
    </xf>
    <xf numFmtId="0" fontId="14" fillId="0" borderId="0" xfId="0" applyFont="1" applyFill="1" applyAlignment="1">
      <alignment horizontal="center"/>
    </xf>
    <xf numFmtId="0" fontId="10" fillId="0" borderId="0" xfId="0" applyFont="1" applyFill="1"/>
    <xf numFmtId="0" fontId="0" fillId="0" borderId="0" xfId="0" applyFont="1" applyFill="1"/>
  </cellXfs>
  <cellStyles count="3">
    <cellStyle name="Comma" xfId="1" builtinId="3"/>
    <cellStyle name="Normal" xfId="0" builtinId="0"/>
    <cellStyle name="Normal 1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'01chart'!$B$1</c:f>
              <c:strCache>
                <c:ptCount val="1"/>
                <c:pt idx="0">
                  <c:v>Disbursed Outstanding Debt</c:v>
                </c:pt>
              </c:strCache>
            </c:strRef>
          </c:tx>
          <c:invertIfNegative val="0"/>
          <c:dLbls>
            <c:dLbl>
              <c:idx val="18"/>
              <c:layout>
                <c:manualLayout>
                  <c:x val="-1.6400164001640015E-3"/>
                  <c:y val="1.1976047904191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ED-4510-BC56-9E23E18D75A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'01chart'!$Q$10:$Q$32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'01chart'!$R$10:$R$32</c:f>
              <c:numCache>
                <c:formatCode>0.0</c:formatCode>
                <c:ptCount val="23"/>
                <c:pt idx="0">
                  <c:v>143.5</c:v>
                </c:pt>
                <c:pt idx="1">
                  <c:v>132.1</c:v>
                </c:pt>
                <c:pt idx="2">
                  <c:v>143.9</c:v>
                </c:pt>
                <c:pt idx="3">
                  <c:v>157.6</c:v>
                </c:pt>
                <c:pt idx="4">
                  <c:v>180.9</c:v>
                </c:pt>
                <c:pt idx="5">
                  <c:v>179.7</c:v>
                </c:pt>
                <c:pt idx="6">
                  <c:v>210.5</c:v>
                </c:pt>
                <c:pt idx="7">
                  <c:v>354.9</c:v>
                </c:pt>
                <c:pt idx="8">
                  <c:v>513.5</c:v>
                </c:pt>
                <c:pt idx="9">
                  <c:v>592.70000000000005</c:v>
                </c:pt>
                <c:pt idx="10">
                  <c:v>613.4</c:v>
                </c:pt>
                <c:pt idx="11">
                  <c:v>586.20000000000005</c:v>
                </c:pt>
                <c:pt idx="12">
                  <c:v>559.9</c:v>
                </c:pt>
                <c:pt idx="13">
                  <c:v>534</c:v>
                </c:pt>
                <c:pt idx="14">
                  <c:v>511</c:v>
                </c:pt>
                <c:pt idx="15">
                  <c:v>483.86838505666668</c:v>
                </c:pt>
                <c:pt idx="16">
                  <c:v>449.14805852000006</c:v>
                </c:pt>
                <c:pt idx="17">
                  <c:v>418.66447967333335</c:v>
                </c:pt>
                <c:pt idx="18">
                  <c:v>284.38128796114398</c:v>
                </c:pt>
                <c:pt idx="19">
                  <c:v>248.55585314666666</c:v>
                </c:pt>
                <c:pt idx="20">
                  <c:v>222.70542433926701</c:v>
                </c:pt>
                <c:pt idx="21">
                  <c:v>506.41409599999997</c:v>
                </c:pt>
                <c:pt idx="22">
                  <c:v>453.19882367000002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ED-4510-BC56-9E23E18D7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87376664"/>
        <c:axId val="487051384"/>
      </c:barChart>
      <c:catAx>
        <c:axId val="48737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87051384"/>
        <c:crosses val="autoZero"/>
        <c:auto val="1"/>
        <c:lblAlgn val="ctr"/>
        <c:lblOffset val="100"/>
        <c:noMultiLvlLbl val="0"/>
      </c:catAx>
      <c:valAx>
        <c:axId val="487051384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487376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533400</xdr:colOff>
          <xdr:row>4</xdr:row>
          <xdr:rowOff>28575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0</xdr:rowOff>
        </xdr:from>
        <xdr:to>
          <xdr:col>1</xdr:col>
          <xdr:colOff>561975</xdr:colOff>
          <xdr:row>3</xdr:row>
          <xdr:rowOff>114300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171449</xdr:rowOff>
    </xdr:from>
    <xdr:to>
      <xdr:col>15</xdr:col>
      <xdr:colOff>485775</xdr:colOff>
      <xdr:row>26</xdr:row>
      <xdr:rowOff>104774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552450</xdr:colOff>
          <xdr:row>2</xdr:row>
          <xdr:rowOff>133350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B69"/>
  <sheetViews>
    <sheetView tabSelected="1" zoomScaleNormal="100" workbookViewId="0">
      <selection activeCell="P4" sqref="P4"/>
    </sheetView>
  </sheetViews>
  <sheetFormatPr defaultColWidth="9.140625" defaultRowHeight="12.75" x14ac:dyDescent="0.2"/>
  <cols>
    <col min="1" max="1" width="9.140625" style="1"/>
    <col min="2" max="2" width="43.5703125" style="1" customWidth="1"/>
    <col min="3" max="3" width="8.140625" style="1" customWidth="1"/>
    <col min="4" max="4" width="8" style="1" customWidth="1"/>
    <col min="5" max="5" width="8.140625" style="1" customWidth="1"/>
    <col min="6" max="6" width="8" style="1" customWidth="1"/>
    <col min="7" max="7" width="8.28515625" style="1" customWidth="1"/>
    <col min="8" max="9" width="8" style="1" customWidth="1"/>
    <col min="10" max="10" width="7.7109375" style="1" customWidth="1"/>
    <col min="11" max="16384" width="9.140625" style="1"/>
  </cols>
  <sheetData>
    <row r="3" spans="1:15" x14ac:dyDescent="0.2">
      <c r="G3" s="7"/>
    </row>
    <row r="4" spans="1:15" x14ac:dyDescent="0.2">
      <c r="G4" s="7"/>
      <c r="K4" s="7" t="s">
        <v>86</v>
      </c>
    </row>
    <row r="5" spans="1:15" x14ac:dyDescent="0.2">
      <c r="G5" s="7"/>
    </row>
    <row r="6" spans="1:15" x14ac:dyDescent="0.2">
      <c r="G6" s="7"/>
    </row>
    <row r="7" spans="1:15" x14ac:dyDescent="0.2">
      <c r="G7" s="7"/>
    </row>
    <row r="8" spans="1:15" x14ac:dyDescent="0.2">
      <c r="G8" s="7"/>
    </row>
    <row r="10" spans="1:15" ht="15.75" x14ac:dyDescent="0.25">
      <c r="A10" s="7">
        <v>13.01</v>
      </c>
      <c r="C10" s="24" t="s">
        <v>85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5" x14ac:dyDescent="0.2">
      <c r="C11" s="25"/>
      <c r="D11" s="25"/>
      <c r="E11" s="25"/>
      <c r="F11" s="25"/>
      <c r="G11" s="25"/>
      <c r="H11" s="25"/>
      <c r="O11" s="25" t="s">
        <v>23</v>
      </c>
    </row>
    <row r="12" spans="1:15" x14ac:dyDescent="0.2">
      <c r="B12" s="26"/>
      <c r="C12" s="27">
        <v>2011</v>
      </c>
      <c r="D12" s="27">
        <v>2012</v>
      </c>
      <c r="E12" s="27">
        <v>2013</v>
      </c>
      <c r="F12" s="27">
        <v>2014</v>
      </c>
      <c r="G12" s="27">
        <v>2015</v>
      </c>
      <c r="H12" s="27">
        <v>2016</v>
      </c>
      <c r="I12" s="27">
        <v>2017</v>
      </c>
      <c r="J12" s="27">
        <v>2018</v>
      </c>
      <c r="K12" s="27">
        <v>2019</v>
      </c>
      <c r="L12" s="27">
        <v>2020</v>
      </c>
      <c r="M12" s="27">
        <v>2021</v>
      </c>
      <c r="N12" s="27">
        <v>2022</v>
      </c>
      <c r="O12" s="27">
        <v>2023</v>
      </c>
    </row>
    <row r="13" spans="1:15" x14ac:dyDescent="0.2">
      <c r="B13" s="6"/>
      <c r="C13" s="28"/>
      <c r="D13" s="28"/>
      <c r="E13" s="28"/>
      <c r="F13" s="28"/>
      <c r="G13" s="28"/>
      <c r="H13" s="28"/>
      <c r="I13" s="28"/>
      <c r="J13" s="28"/>
      <c r="K13" s="28"/>
    </row>
    <row r="14" spans="1:15" s="2" customFormat="1" x14ac:dyDescent="0.2">
      <c r="B14" s="7" t="s">
        <v>49</v>
      </c>
      <c r="C14" s="29">
        <f t="shared" ref="C14:J14" si="0">C16+C21</f>
        <v>545.89299999999992</v>
      </c>
      <c r="D14" s="29">
        <f t="shared" si="0"/>
        <v>564.6</v>
      </c>
      <c r="E14" s="29">
        <f t="shared" si="0"/>
        <v>635.12231337000014</v>
      </c>
      <c r="F14" s="29">
        <f t="shared" si="0"/>
        <v>664.19600000000003</v>
      </c>
      <c r="G14" s="29">
        <f t="shared" si="0"/>
        <v>672.65063375000022</v>
      </c>
      <c r="H14" s="29">
        <f t="shared" si="0"/>
        <v>705.91600000000005</v>
      </c>
      <c r="I14" s="29">
        <f t="shared" si="0"/>
        <v>753.15884591999998</v>
      </c>
      <c r="J14" s="29">
        <f t="shared" si="0"/>
        <v>830.1579999999999</v>
      </c>
      <c r="K14" s="29">
        <f t="shared" ref="K14:M14" si="1">K16+K21</f>
        <v>860.00399999999991</v>
      </c>
      <c r="L14" s="29">
        <f t="shared" si="1"/>
        <v>797.33299999999997</v>
      </c>
      <c r="M14" s="29">
        <f t="shared" si="1"/>
        <v>961.09099999999989</v>
      </c>
      <c r="N14" s="29">
        <f>N16+N21</f>
        <v>1021.2660000000001</v>
      </c>
      <c r="O14" s="29">
        <f>O16+O21</f>
        <v>1060.116</v>
      </c>
    </row>
    <row r="15" spans="1:15" s="2" customFormat="1" x14ac:dyDescent="0.2">
      <c r="B15" s="7"/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1:15" x14ac:dyDescent="0.2">
      <c r="B16" s="30" t="s">
        <v>47</v>
      </c>
      <c r="C16" s="29">
        <f t="shared" ref="C16:J16" si="2">SUM(C17:C20)</f>
        <v>488.09299999999996</v>
      </c>
      <c r="D16" s="29">
        <f t="shared" si="2"/>
        <v>503.6</v>
      </c>
      <c r="E16" s="29">
        <f t="shared" si="2"/>
        <v>583.03276177000009</v>
      </c>
      <c r="F16" s="29">
        <f t="shared" si="2"/>
        <v>628.44500000000005</v>
      </c>
      <c r="G16" s="29">
        <f t="shared" si="2"/>
        <v>634.44271075000017</v>
      </c>
      <c r="H16" s="29">
        <f t="shared" si="2"/>
        <v>662.75300000000004</v>
      </c>
      <c r="I16" s="29">
        <f t="shared" si="2"/>
        <v>702.42656278999993</v>
      </c>
      <c r="J16" s="29">
        <f t="shared" si="2"/>
        <v>773.00299999999993</v>
      </c>
      <c r="K16" s="29">
        <f t="shared" ref="K16:L16" si="3">SUM(K17:K20)</f>
        <v>792.46599999999989</v>
      </c>
      <c r="L16" s="29">
        <f t="shared" si="3"/>
        <v>739.32899999999995</v>
      </c>
      <c r="M16" s="29">
        <f>SUM(M17:M20)</f>
        <v>911.08399999999995</v>
      </c>
      <c r="N16" s="29">
        <f>SUM(N17:N20)</f>
        <v>955.48</v>
      </c>
      <c r="O16" s="29">
        <f>SUM(O17:O20)</f>
        <v>976.25599999999997</v>
      </c>
    </row>
    <row r="17" spans="2:15" x14ac:dyDescent="0.2">
      <c r="B17" s="31" t="s">
        <v>72</v>
      </c>
      <c r="C17" s="32">
        <v>162.19999999999999</v>
      </c>
      <c r="D17" s="32">
        <v>167.2</v>
      </c>
      <c r="E17" s="32">
        <v>173.31849763999998</v>
      </c>
      <c r="F17" s="32">
        <v>177.86</v>
      </c>
      <c r="G17" s="32">
        <v>172.00143977000005</v>
      </c>
      <c r="H17" s="32">
        <v>174.34899999999999</v>
      </c>
      <c r="I17" s="32">
        <v>177.98949338</v>
      </c>
      <c r="J17" s="32">
        <v>199.05399999999997</v>
      </c>
      <c r="K17" s="32">
        <v>210.88499999999999</v>
      </c>
      <c r="L17" s="32">
        <v>178.72399999999999</v>
      </c>
      <c r="M17" s="32">
        <v>206.36099999999999</v>
      </c>
      <c r="N17" s="32">
        <v>233.643</v>
      </c>
      <c r="O17" s="32">
        <v>250.99199999999999</v>
      </c>
    </row>
    <row r="18" spans="2:15" x14ac:dyDescent="0.2">
      <c r="B18" s="31" t="s">
        <v>75</v>
      </c>
      <c r="C18" s="32">
        <v>289.5</v>
      </c>
      <c r="D18" s="32">
        <v>296.60000000000002</v>
      </c>
      <c r="E18" s="32">
        <v>377.27159314000011</v>
      </c>
      <c r="F18" s="32">
        <v>408.64600000000002</v>
      </c>
      <c r="G18" s="32">
        <v>407.56547904000013</v>
      </c>
      <c r="H18" s="32">
        <v>425.16</v>
      </c>
      <c r="I18" s="32">
        <v>450.98829917</v>
      </c>
      <c r="J18" s="32">
        <v>469.43099999999998</v>
      </c>
      <c r="K18" s="32">
        <v>511.02</v>
      </c>
      <c r="L18" s="32">
        <v>460.50099999999998</v>
      </c>
      <c r="M18" s="32">
        <v>557.72900000000004</v>
      </c>
      <c r="N18" s="32">
        <v>611.37300000000005</v>
      </c>
      <c r="O18" s="32">
        <v>627.70100000000002</v>
      </c>
    </row>
    <row r="19" spans="2:15" x14ac:dyDescent="0.2">
      <c r="B19" s="31" t="s">
        <v>74</v>
      </c>
      <c r="C19" s="32">
        <v>36.393000000000001</v>
      </c>
      <c r="D19" s="32">
        <v>36.700000000000003</v>
      </c>
      <c r="E19" s="32">
        <v>31.257984220000008</v>
      </c>
      <c r="F19" s="32">
        <v>41.597999999999999</v>
      </c>
      <c r="G19" s="32">
        <v>41.098991509999998</v>
      </c>
      <c r="H19" s="32">
        <v>58.662999999999997</v>
      </c>
      <c r="I19" s="32">
        <v>69.736906130000008</v>
      </c>
      <c r="J19" s="32">
        <v>83.033000000000001</v>
      </c>
      <c r="K19" s="32">
        <v>66.962999999999994</v>
      </c>
      <c r="L19" s="32">
        <v>67.25</v>
      </c>
      <c r="M19" s="32">
        <v>108.25700000000001</v>
      </c>
      <c r="N19" s="32">
        <v>103.631</v>
      </c>
      <c r="O19" s="32">
        <v>89.733999999999995</v>
      </c>
    </row>
    <row r="20" spans="2:15" x14ac:dyDescent="0.2">
      <c r="B20" s="31" t="s">
        <v>73</v>
      </c>
      <c r="C20" s="32">
        <v>0</v>
      </c>
      <c r="D20" s="32">
        <v>3.1</v>
      </c>
      <c r="E20" s="32">
        <v>1.1846867700000001</v>
      </c>
      <c r="F20" s="32">
        <v>0.34100000000000003</v>
      </c>
      <c r="G20" s="32">
        <v>13.776800430000002</v>
      </c>
      <c r="H20" s="32">
        <v>4.5810000000000004</v>
      </c>
      <c r="I20" s="32">
        <v>3.71186411</v>
      </c>
      <c r="J20" s="32">
        <v>21.484999999999999</v>
      </c>
      <c r="K20" s="32">
        <v>3.5979999999999999</v>
      </c>
      <c r="L20" s="32">
        <v>32.853999999999999</v>
      </c>
      <c r="M20" s="32">
        <v>38.737000000000002</v>
      </c>
      <c r="N20" s="32">
        <v>6.8330000000000002</v>
      </c>
      <c r="O20" s="32">
        <v>7.8289999999999997</v>
      </c>
    </row>
    <row r="21" spans="2:15" x14ac:dyDescent="0.2">
      <c r="B21" s="30" t="s">
        <v>50</v>
      </c>
      <c r="C21" s="29">
        <f>SUM(C22:C25)</f>
        <v>57.800000000000004</v>
      </c>
      <c r="D21" s="29">
        <f>SUM(D22:D25)</f>
        <v>60.999999999999993</v>
      </c>
      <c r="E21" s="29">
        <f>SUM(E22:E25)</f>
        <v>52.089551600000028</v>
      </c>
      <c r="F21" s="29">
        <f>SUM(F22:F25)</f>
        <v>35.750999999999998</v>
      </c>
      <c r="G21" s="29">
        <f>SUM(G22:G25)</f>
        <v>38.207922999999994</v>
      </c>
      <c r="H21" s="29">
        <f>SUM(H22:H25)</f>
        <v>43.163000000000004</v>
      </c>
      <c r="I21" s="29">
        <f>SUM(I22:I25)</f>
        <v>50.732283130000006</v>
      </c>
      <c r="J21" s="29">
        <f>SUM(J22:J25)</f>
        <v>57.155000000000001</v>
      </c>
      <c r="K21" s="29">
        <f>SUM(K22:K25)</f>
        <v>67.537999999999997</v>
      </c>
      <c r="L21" s="29">
        <f>SUM(L22:L25)</f>
        <v>58.004000000000005</v>
      </c>
      <c r="M21" s="29">
        <v>50.006999999999998</v>
      </c>
      <c r="N21" s="29">
        <f>SUM(N22:N25)</f>
        <v>65.786000000000001</v>
      </c>
      <c r="O21" s="29">
        <f>SUM(O22:O25)</f>
        <v>83.860000000000014</v>
      </c>
    </row>
    <row r="22" spans="2:15" x14ac:dyDescent="0.2">
      <c r="B22" s="31" t="s">
        <v>0</v>
      </c>
      <c r="C22" s="32">
        <v>55.8</v>
      </c>
      <c r="D22" s="32">
        <v>55</v>
      </c>
      <c r="E22" s="32">
        <v>48.919148640000031</v>
      </c>
      <c r="F22" s="32">
        <v>32.957000000000001</v>
      </c>
      <c r="G22" s="32">
        <v>34.728654279999994</v>
      </c>
      <c r="H22" s="32">
        <v>35.987000000000002</v>
      </c>
      <c r="I22" s="32">
        <v>39.997951050000005</v>
      </c>
      <c r="J22" s="32">
        <v>40.155999999999999</v>
      </c>
      <c r="K22" s="32">
        <v>43.62</v>
      </c>
      <c r="L22" s="32">
        <f>37.981+1.2</f>
        <v>39.181000000000004</v>
      </c>
      <c r="M22" s="32">
        <f>38.585+1.3</f>
        <v>39.884999999999998</v>
      </c>
      <c r="N22" s="32">
        <f>43.452+1.3</f>
        <v>44.751999999999995</v>
      </c>
      <c r="O22" s="32">
        <f>45.828+1.368</f>
        <v>47.196000000000005</v>
      </c>
    </row>
    <row r="23" spans="2:15" x14ac:dyDescent="0.2">
      <c r="B23" s="31" t="s">
        <v>82</v>
      </c>
      <c r="C23" s="32">
        <v>0.6</v>
      </c>
      <c r="D23" s="32">
        <v>0.3</v>
      </c>
      <c r="E23" s="32">
        <v>1.12930172</v>
      </c>
      <c r="F23" s="32">
        <v>0.79600000000000004</v>
      </c>
      <c r="G23" s="32">
        <v>1.0230014999999999</v>
      </c>
      <c r="H23" s="32">
        <v>3.5379999999999998</v>
      </c>
      <c r="I23" s="32">
        <v>7.0919999999999996</v>
      </c>
      <c r="J23" s="32">
        <v>12.15</v>
      </c>
      <c r="K23" s="32">
        <v>18.431000000000001</v>
      </c>
      <c r="L23" s="32">
        <v>8.4969999999999999</v>
      </c>
      <c r="M23" s="32">
        <v>4.7709999999999999</v>
      </c>
      <c r="N23" s="32">
        <v>9.0830000000000002</v>
      </c>
      <c r="O23" s="32">
        <v>28.222000000000001</v>
      </c>
    </row>
    <row r="24" spans="2:15" x14ac:dyDescent="0.2">
      <c r="B24" s="31" t="s">
        <v>51</v>
      </c>
      <c r="C24" s="32">
        <v>1.2</v>
      </c>
      <c r="D24" s="32">
        <v>1.3</v>
      </c>
      <c r="E24" s="32">
        <v>1.62584773</v>
      </c>
      <c r="F24" s="32">
        <v>1.6259999999999999</v>
      </c>
      <c r="G24" s="32">
        <v>2.1266226599999998</v>
      </c>
      <c r="H24" s="32">
        <v>3.246</v>
      </c>
      <c r="I24" s="32">
        <v>2.6033320799999999</v>
      </c>
      <c r="J24" s="32">
        <v>2.706</v>
      </c>
      <c r="K24" s="32">
        <v>2.9430000000000001</v>
      </c>
      <c r="L24" s="32">
        <v>2.9809999999999999</v>
      </c>
      <c r="M24" s="32">
        <v>4.6159999999999997</v>
      </c>
      <c r="N24" s="32">
        <v>9.4659999999999993</v>
      </c>
      <c r="O24" s="32">
        <v>6.4619999999999997</v>
      </c>
    </row>
    <row r="25" spans="2:15" x14ac:dyDescent="0.2">
      <c r="B25" s="31" t="s">
        <v>48</v>
      </c>
      <c r="C25" s="32">
        <v>0.2</v>
      </c>
      <c r="D25" s="32">
        <v>4.4000000000000004</v>
      </c>
      <c r="E25" s="32">
        <v>0.41525351000000005</v>
      </c>
      <c r="F25" s="32">
        <v>0.372</v>
      </c>
      <c r="G25" s="32">
        <v>0.32964456000000003</v>
      </c>
      <c r="H25" s="32">
        <v>0.39200000000000002</v>
      </c>
      <c r="I25" s="32">
        <v>1.0389999999999999</v>
      </c>
      <c r="J25" s="32">
        <v>2.1429999999999998</v>
      </c>
      <c r="K25" s="32">
        <v>2.544</v>
      </c>
      <c r="L25" s="32">
        <v>7.3449999999999998</v>
      </c>
      <c r="M25" s="32">
        <v>0.72</v>
      </c>
      <c r="N25" s="32">
        <v>2.4849999999999999</v>
      </c>
      <c r="O25" s="32">
        <v>1.98</v>
      </c>
    </row>
    <row r="26" spans="2:15" x14ac:dyDescent="0.2">
      <c r="B26" s="6"/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2:15" x14ac:dyDescent="0.2">
      <c r="B27" s="7" t="s">
        <v>53</v>
      </c>
      <c r="C27" s="29">
        <f t="shared" ref="C27:J27" si="4">C28+C41</f>
        <v>602.6</v>
      </c>
      <c r="D27" s="29">
        <f t="shared" si="4"/>
        <v>590.5</v>
      </c>
      <c r="E27" s="29">
        <f t="shared" si="4"/>
        <v>564.5100858899998</v>
      </c>
      <c r="F27" s="29">
        <f t="shared" si="4"/>
        <v>568.46283902000005</v>
      </c>
      <c r="G27" s="29">
        <f t="shared" si="4"/>
        <v>556.18466742999954</v>
      </c>
      <c r="H27" s="29">
        <f t="shared" si="4"/>
        <v>604.95699999999999</v>
      </c>
      <c r="I27" s="29">
        <f t="shared" si="4"/>
        <v>622.49827063999999</v>
      </c>
      <c r="J27" s="29">
        <f t="shared" si="4"/>
        <v>696.55600000000004</v>
      </c>
      <c r="K27" s="29">
        <f t="shared" ref="K27" si="5">K28+K41</f>
        <v>758.05868460000011</v>
      </c>
      <c r="L27" s="29">
        <f>L28+L41</f>
        <v>894.23633808000011</v>
      </c>
      <c r="M27" s="29">
        <f>M28+M41</f>
        <v>1078.2991123900001</v>
      </c>
      <c r="N27" s="29">
        <f>N28+N41</f>
        <v>1029.48264892</v>
      </c>
      <c r="O27" s="29">
        <f>O28+O41</f>
        <v>1122.9183792094891</v>
      </c>
    </row>
    <row r="28" spans="2:15" s="2" customFormat="1" x14ac:dyDescent="0.2">
      <c r="B28" s="30" t="s">
        <v>52</v>
      </c>
      <c r="C28" s="29">
        <f t="shared" ref="C28:J28" si="6">SUM(C29:C35)</f>
        <v>525.1</v>
      </c>
      <c r="D28" s="29">
        <f t="shared" si="6"/>
        <v>547.1</v>
      </c>
      <c r="E28" s="29">
        <f t="shared" si="6"/>
        <v>553.74453104999986</v>
      </c>
      <c r="F28" s="29">
        <f t="shared" si="6"/>
        <v>551.24961426000004</v>
      </c>
      <c r="G28" s="29">
        <f t="shared" si="6"/>
        <v>544.96396768999955</v>
      </c>
      <c r="H28" s="29">
        <f t="shared" si="6"/>
        <v>585.79300000000001</v>
      </c>
      <c r="I28" s="29">
        <f t="shared" si="6"/>
        <v>586.42899999999997</v>
      </c>
      <c r="J28" s="29">
        <f t="shared" si="6"/>
        <v>652.62700000000007</v>
      </c>
      <c r="K28" s="29">
        <f t="shared" ref="K28:M28" si="7">SUM(K29:K35)</f>
        <v>731.42100000000005</v>
      </c>
      <c r="L28" s="29">
        <f t="shared" si="7"/>
        <v>858.36700000000008</v>
      </c>
      <c r="M28" s="29">
        <f t="shared" si="7"/>
        <v>979.15248195000015</v>
      </c>
      <c r="N28" s="29">
        <f>SUM(N29:N35)</f>
        <v>968.09641764999992</v>
      </c>
      <c r="O28" s="29">
        <f>SUM(O29:O35)</f>
        <v>1024.34398283</v>
      </c>
    </row>
    <row r="29" spans="2:15" x14ac:dyDescent="0.2">
      <c r="B29" s="33" t="s">
        <v>54</v>
      </c>
      <c r="C29" s="32">
        <v>216.4</v>
      </c>
      <c r="D29" s="32">
        <v>226.5</v>
      </c>
      <c r="E29" s="32">
        <v>235.70425392999994</v>
      </c>
      <c r="F29" s="32">
        <v>244.77699999999999</v>
      </c>
      <c r="G29" s="32">
        <v>243.82294189999988</v>
      </c>
      <c r="H29" s="32">
        <v>254.453</v>
      </c>
      <c r="I29" s="32">
        <v>273.55599999999998</v>
      </c>
      <c r="J29" s="32">
        <v>283.51499999999999</v>
      </c>
      <c r="K29" s="32">
        <v>330.6</v>
      </c>
      <c r="L29" s="32">
        <v>352.99099999999999</v>
      </c>
      <c r="M29" s="32">
        <v>375.48200000000003</v>
      </c>
      <c r="N29" s="32">
        <v>398.15899999999999</v>
      </c>
      <c r="O29" s="32">
        <v>443.48500000000001</v>
      </c>
    </row>
    <row r="30" spans="2:15" x14ac:dyDescent="0.2">
      <c r="B30" s="33" t="s">
        <v>55</v>
      </c>
      <c r="C30" s="32">
        <v>89.2</v>
      </c>
      <c r="D30" s="32">
        <v>94.1</v>
      </c>
      <c r="E30" s="32">
        <v>86.824612639999856</v>
      </c>
      <c r="F30" s="32">
        <v>93.078000000000003</v>
      </c>
      <c r="G30" s="32">
        <v>83.765434469999846</v>
      </c>
      <c r="H30" s="32">
        <v>93.644999999999996</v>
      </c>
      <c r="I30" s="32">
        <v>86.698999999999998</v>
      </c>
      <c r="J30" s="32">
        <v>97.271999999999991</v>
      </c>
      <c r="K30" s="32">
        <v>116.63500000000001</v>
      </c>
      <c r="L30" s="32">
        <v>134.065</v>
      </c>
      <c r="M30" s="32">
        <v>129.22766405000002</v>
      </c>
      <c r="N30" s="32">
        <v>145.27798243000001</v>
      </c>
      <c r="O30" s="32">
        <v>155.97682094999999</v>
      </c>
    </row>
    <row r="31" spans="2:15" x14ac:dyDescent="0.2">
      <c r="B31" s="33" t="s">
        <v>1</v>
      </c>
      <c r="C31" s="32">
        <v>131.6</v>
      </c>
      <c r="D31" s="32">
        <v>131.69999999999999</v>
      </c>
      <c r="E31" s="32">
        <v>136.98877221000001</v>
      </c>
      <c r="F31" s="32">
        <v>126.706</v>
      </c>
      <c r="G31" s="32">
        <v>125.20310665999997</v>
      </c>
      <c r="H31" s="32">
        <v>137.77600000000001</v>
      </c>
      <c r="I31" s="32">
        <v>133.05199999999999</v>
      </c>
      <c r="J31" s="32">
        <v>166.459</v>
      </c>
      <c r="K31" s="32">
        <v>180.01300000000001</v>
      </c>
      <c r="L31" s="32">
        <v>208.22900000000001</v>
      </c>
      <c r="M31" s="32">
        <v>215.82300000000001</v>
      </c>
      <c r="N31" s="32">
        <v>260.983</v>
      </c>
      <c r="O31" s="32">
        <v>269.786</v>
      </c>
    </row>
    <row r="32" spans="2:15" x14ac:dyDescent="0.2">
      <c r="B32" s="33" t="s">
        <v>56</v>
      </c>
      <c r="C32" s="32">
        <v>31</v>
      </c>
      <c r="D32" s="32">
        <v>30.5</v>
      </c>
      <c r="E32" s="32">
        <v>32.280002860000003</v>
      </c>
      <c r="F32" s="32">
        <v>27.622</v>
      </c>
      <c r="G32" s="32">
        <v>27.547134499999999</v>
      </c>
      <c r="H32" s="32">
        <v>32.442</v>
      </c>
      <c r="I32" s="32">
        <v>29.896000000000001</v>
      </c>
      <c r="J32" s="32">
        <v>36.198999999999998</v>
      </c>
      <c r="K32" s="32">
        <v>39.457000000000001</v>
      </c>
      <c r="L32" s="32">
        <v>69.704999999999998</v>
      </c>
      <c r="M32" s="32">
        <v>139.96899999999999</v>
      </c>
      <c r="N32" s="32">
        <v>86.575999999999993</v>
      </c>
      <c r="O32" s="32">
        <v>73.777000000000001</v>
      </c>
    </row>
    <row r="33" spans="2:28" x14ac:dyDescent="0.2">
      <c r="B33" s="33" t="s">
        <v>59</v>
      </c>
      <c r="C33" s="32">
        <v>20.7</v>
      </c>
      <c r="D33" s="32">
        <v>23.4</v>
      </c>
      <c r="E33" s="32">
        <v>26.108022580000018</v>
      </c>
      <c r="F33" s="32">
        <v>26.329000000000001</v>
      </c>
      <c r="G33" s="32">
        <v>32.067891889999999</v>
      </c>
      <c r="H33" s="32">
        <v>34.154000000000003</v>
      </c>
      <c r="I33" s="32">
        <v>32.837000000000003</v>
      </c>
      <c r="J33" s="32">
        <v>32.575000000000003</v>
      </c>
      <c r="K33" s="32">
        <v>35.975000000000001</v>
      </c>
      <c r="L33" s="32">
        <v>38.695999999999998</v>
      </c>
      <c r="M33" s="32">
        <v>50.091817900000002</v>
      </c>
      <c r="N33" s="32">
        <v>53.12743522000001</v>
      </c>
      <c r="O33" s="32">
        <v>54.810161880000003</v>
      </c>
    </row>
    <row r="34" spans="2:28" x14ac:dyDescent="0.2">
      <c r="B34" s="33" t="s">
        <v>58</v>
      </c>
      <c r="C34" s="32">
        <v>32.9</v>
      </c>
      <c r="D34" s="32">
        <v>33.799999999999997</v>
      </c>
      <c r="E34" s="32">
        <v>31.820023190000001</v>
      </c>
      <c r="F34" s="32">
        <v>29.190999999999999</v>
      </c>
      <c r="G34" s="32">
        <v>28.025408199999998</v>
      </c>
      <c r="H34" s="32">
        <v>27.120999999999999</v>
      </c>
      <c r="I34" s="32">
        <v>25.562999999999999</v>
      </c>
      <c r="J34" s="32">
        <v>24.036999999999999</v>
      </c>
      <c r="K34" s="32">
        <v>22.067</v>
      </c>
      <c r="L34" s="32">
        <v>13.266999999999999</v>
      </c>
      <c r="M34" s="32">
        <v>11.638</v>
      </c>
      <c r="N34" s="32">
        <v>15.846</v>
      </c>
      <c r="O34" s="32">
        <v>18.468</v>
      </c>
    </row>
    <row r="35" spans="2:28" x14ac:dyDescent="0.2">
      <c r="B35" s="33" t="s">
        <v>60</v>
      </c>
      <c r="C35" s="32">
        <v>3.3</v>
      </c>
      <c r="D35" s="32">
        <v>7.1</v>
      </c>
      <c r="E35" s="32">
        <v>4.0188436400000001</v>
      </c>
      <c r="F35" s="32">
        <v>3.5466142600000001</v>
      </c>
      <c r="G35" s="32">
        <v>4.5320500700000004</v>
      </c>
      <c r="H35" s="32">
        <v>6.202</v>
      </c>
      <c r="I35" s="32">
        <v>4.8260000000000005</v>
      </c>
      <c r="J35" s="32">
        <v>12.569999999999999</v>
      </c>
      <c r="K35" s="32">
        <v>6.6740000000000004</v>
      </c>
      <c r="L35" s="32">
        <v>41.414000000000001</v>
      </c>
      <c r="M35" s="32">
        <v>56.920999999999999</v>
      </c>
      <c r="N35" s="32">
        <v>8.1270000000000007</v>
      </c>
      <c r="O35" s="32">
        <v>8.0410000000000004</v>
      </c>
    </row>
    <row r="36" spans="2:28" s="2" customFormat="1" x14ac:dyDescent="0.2">
      <c r="B36" s="30" t="s">
        <v>61</v>
      </c>
      <c r="C36" s="29">
        <f t="shared" ref="C36:K36" si="8">SUM(C37:C40)</f>
        <v>98.2</v>
      </c>
      <c r="D36" s="29">
        <f t="shared" si="8"/>
        <v>66.800000000000011</v>
      </c>
      <c r="E36" s="29">
        <f t="shared" si="8"/>
        <v>36.873577420000004</v>
      </c>
      <c r="F36" s="29">
        <f t="shared" si="8"/>
        <v>43.542224760000003</v>
      </c>
      <c r="G36" s="29">
        <f t="shared" si="8"/>
        <v>43.288591629999999</v>
      </c>
      <c r="H36" s="29">
        <f t="shared" si="8"/>
        <v>53.317999999999998</v>
      </c>
      <c r="I36" s="29">
        <f t="shared" si="8"/>
        <v>68.906270640000002</v>
      </c>
      <c r="J36" s="29">
        <f t="shared" si="8"/>
        <v>76.503999999999991</v>
      </c>
      <c r="K36" s="29">
        <f t="shared" si="8"/>
        <v>62.612684600000001</v>
      </c>
      <c r="L36" s="29">
        <f>SUM(L37:L40)</f>
        <v>74.565338080000004</v>
      </c>
      <c r="M36" s="29">
        <f t="shared" ref="M36:N36" si="9">SUM(M37:M40)</f>
        <v>149.23844834000002</v>
      </c>
      <c r="N36" s="29">
        <f t="shared" si="9"/>
        <v>114.51366649000001</v>
      </c>
      <c r="O36" s="29">
        <f t="shared" ref="O36" si="10">SUM(O37:O40)</f>
        <v>153.38455825948918</v>
      </c>
    </row>
    <row r="37" spans="2:28" x14ac:dyDescent="0.2">
      <c r="B37" s="33" t="s">
        <v>62</v>
      </c>
      <c r="C37" s="32">
        <v>62.2</v>
      </c>
      <c r="D37" s="32">
        <v>37.6</v>
      </c>
      <c r="E37" s="32">
        <v>9.5450088399999977</v>
      </c>
      <c r="F37" s="32">
        <v>10.9</v>
      </c>
      <c r="G37" s="32">
        <v>14.829159720000002</v>
      </c>
      <c r="H37" s="32">
        <v>18.876000000000001</v>
      </c>
      <c r="I37" s="32">
        <v>9.6491587800000005</v>
      </c>
      <c r="J37" s="32">
        <v>20.152000000000001</v>
      </c>
      <c r="K37" s="32">
        <v>23.501000000000001</v>
      </c>
      <c r="L37" s="32">
        <v>35.738</v>
      </c>
      <c r="M37" s="32">
        <v>75.783000000000001</v>
      </c>
      <c r="N37" s="32">
        <v>58.073</v>
      </c>
      <c r="O37" s="32">
        <v>60.246000000000002</v>
      </c>
    </row>
    <row r="38" spans="2:28" ht="25.5" x14ac:dyDescent="0.2">
      <c r="B38" s="34" t="s">
        <v>65</v>
      </c>
      <c r="C38" s="35">
        <v>20</v>
      </c>
      <c r="D38" s="35">
        <v>20.8</v>
      </c>
      <c r="E38" s="35">
        <v>19.186922300000003</v>
      </c>
      <c r="F38" s="35">
        <v>26.838171480000003</v>
      </c>
      <c r="G38" s="35">
        <v>19.570114789999998</v>
      </c>
      <c r="H38" s="35">
        <v>22.334</v>
      </c>
      <c r="I38" s="35">
        <v>43.776000000000003</v>
      </c>
      <c r="J38" s="35">
        <v>31.572999999999997</v>
      </c>
      <c r="K38" s="35">
        <v>23.027000000000001</v>
      </c>
      <c r="L38" s="35">
        <v>20.757999999999999</v>
      </c>
      <c r="M38" s="35">
        <v>30.187999999999999</v>
      </c>
      <c r="N38" s="35">
        <v>27.623999999999999</v>
      </c>
      <c r="O38" s="35">
        <v>36.582999999999998</v>
      </c>
    </row>
    <row r="39" spans="2:28" x14ac:dyDescent="0.2">
      <c r="B39" s="33" t="s">
        <v>64</v>
      </c>
      <c r="C39" s="32">
        <v>16</v>
      </c>
      <c r="D39" s="32">
        <v>8.4</v>
      </c>
      <c r="E39" s="32">
        <v>8.1416462799999998</v>
      </c>
      <c r="F39" s="32">
        <v>5.8040532800000006</v>
      </c>
      <c r="G39" s="32">
        <v>8.8893171199999994</v>
      </c>
      <c r="H39" s="32">
        <v>12.108000000000001</v>
      </c>
      <c r="I39" s="32">
        <v>15.48111186</v>
      </c>
      <c r="J39" s="32">
        <v>24.779</v>
      </c>
      <c r="K39" s="32">
        <v>15.522</v>
      </c>
      <c r="L39" s="32">
        <v>16.715</v>
      </c>
      <c r="M39" s="32">
        <v>41.706000000000003</v>
      </c>
      <c r="N39" s="32">
        <v>27.962</v>
      </c>
      <c r="O39" s="32">
        <v>53.125999999999998</v>
      </c>
    </row>
    <row r="40" spans="2:28" x14ac:dyDescent="0.2">
      <c r="B40" s="33" t="s">
        <v>83</v>
      </c>
      <c r="C40" s="32"/>
      <c r="D40" s="32"/>
      <c r="E40" s="32"/>
      <c r="F40" s="32"/>
      <c r="G40" s="32"/>
      <c r="H40" s="32"/>
      <c r="I40" s="32"/>
      <c r="J40" s="32"/>
      <c r="K40" s="32">
        <v>0.56268460000000009</v>
      </c>
      <c r="L40" s="32">
        <v>1.35433808</v>
      </c>
      <c r="M40" s="32">
        <v>1.5614483400000003</v>
      </c>
      <c r="N40" s="32">
        <v>0.8546664900000005</v>
      </c>
      <c r="O40" s="32">
        <v>3.4295582594891783</v>
      </c>
    </row>
    <row r="41" spans="2:28" x14ac:dyDescent="0.2">
      <c r="B41" s="30" t="s">
        <v>63</v>
      </c>
      <c r="C41" s="29">
        <f t="shared" ref="C41:K41" si="11">C36-C42</f>
        <v>77.5</v>
      </c>
      <c r="D41" s="29">
        <f t="shared" si="11"/>
        <v>43.400000000000013</v>
      </c>
      <c r="E41" s="29">
        <f t="shared" si="11"/>
        <v>10.765554839999986</v>
      </c>
      <c r="F41" s="29">
        <f t="shared" si="11"/>
        <v>17.213224760000003</v>
      </c>
      <c r="G41" s="29">
        <f t="shared" si="11"/>
        <v>11.220699740000001</v>
      </c>
      <c r="H41" s="29">
        <f t="shared" si="11"/>
        <v>19.163999999999994</v>
      </c>
      <c r="I41" s="29">
        <f t="shared" si="11"/>
        <v>36.069270639999999</v>
      </c>
      <c r="J41" s="29">
        <f t="shared" si="11"/>
        <v>43.928999999999988</v>
      </c>
      <c r="K41" s="29">
        <f t="shared" si="11"/>
        <v>26.6376846</v>
      </c>
      <c r="L41" s="29">
        <f>L36-L42</f>
        <v>35.869338080000006</v>
      </c>
      <c r="M41" s="29">
        <f t="shared" ref="M41:N41" si="12">M36-M42</f>
        <v>99.146630440000024</v>
      </c>
      <c r="N41" s="29">
        <f t="shared" si="12"/>
        <v>61.386231269999996</v>
      </c>
      <c r="O41" s="29">
        <f t="shared" ref="O41" si="13">O36-O42</f>
        <v>98.574396379489173</v>
      </c>
    </row>
    <row r="42" spans="2:28" x14ac:dyDescent="0.2">
      <c r="B42" s="36" t="s">
        <v>57</v>
      </c>
      <c r="C42" s="32">
        <v>20.7</v>
      </c>
      <c r="D42" s="32">
        <v>23.4</v>
      </c>
      <c r="E42" s="32">
        <v>26.108022580000018</v>
      </c>
      <c r="F42" s="32">
        <v>26.329000000000001</v>
      </c>
      <c r="G42" s="32">
        <v>32.067891889999999</v>
      </c>
      <c r="H42" s="32">
        <v>34.154000000000003</v>
      </c>
      <c r="I42" s="32">
        <v>32.837000000000003</v>
      </c>
      <c r="J42" s="32">
        <v>32.575000000000003</v>
      </c>
      <c r="K42" s="32">
        <v>35.975000000000001</v>
      </c>
      <c r="L42" s="32">
        <v>38.695999999999998</v>
      </c>
      <c r="M42" s="32">
        <v>50.091817900000002</v>
      </c>
      <c r="N42" s="32">
        <v>53.12743522000001</v>
      </c>
      <c r="O42" s="32">
        <v>54.810161880000003</v>
      </c>
    </row>
    <row r="43" spans="2:28" s="2" customFormat="1" ht="25.5" x14ac:dyDescent="0.2">
      <c r="B43" s="37" t="s">
        <v>2</v>
      </c>
      <c r="C43" s="29">
        <f t="shared" ref="C43:J43" si="14">C45+C34</f>
        <v>-23.807000000000109</v>
      </c>
      <c r="D43" s="29">
        <f t="shared" si="14"/>
        <v>7.9000000000000199</v>
      </c>
      <c r="E43" s="29">
        <f t="shared" si="14"/>
        <v>102.43225067000034</v>
      </c>
      <c r="F43" s="29">
        <f t="shared" si="14"/>
        <v>124.92416097999998</v>
      </c>
      <c r="G43" s="29">
        <f t="shared" si="14"/>
        <v>144.49137452000068</v>
      </c>
      <c r="H43" s="29">
        <f t="shared" si="14"/>
        <v>128.08000000000007</v>
      </c>
      <c r="I43" s="29">
        <f t="shared" si="14"/>
        <v>156.22357527999998</v>
      </c>
      <c r="J43" s="29">
        <f t="shared" si="14"/>
        <v>157.63899999999987</v>
      </c>
      <c r="K43" s="29">
        <f t="shared" ref="K43" si="15">K45+K34</f>
        <v>124.01231539999981</v>
      </c>
      <c r="L43" s="29">
        <f>L45+L34</f>
        <v>-83.636338080000144</v>
      </c>
      <c r="M43" s="29">
        <f t="shared" ref="M43" si="16">M45+M34</f>
        <v>-105.57011239000022</v>
      </c>
      <c r="N43" s="29">
        <f>N45+N34</f>
        <v>7.6293510800001023</v>
      </c>
      <c r="O43" s="29">
        <f>O45+O34</f>
        <v>-44.334379209489114</v>
      </c>
    </row>
    <row r="44" spans="2:28" s="2" customFormat="1" x14ac:dyDescent="0.2">
      <c r="B44" s="7" t="s">
        <v>66</v>
      </c>
      <c r="C44" s="29">
        <f>C14-C28</f>
        <v>20.792999999999893</v>
      </c>
      <c r="D44" s="29">
        <f>D14-D28</f>
        <v>17.5</v>
      </c>
      <c r="E44" s="29">
        <f>E14-E28</f>
        <v>81.377782320000279</v>
      </c>
      <c r="F44" s="29">
        <f>F14-F28</f>
        <v>112.94638573999998</v>
      </c>
      <c r="G44" s="29">
        <f>G14-G28</f>
        <v>127.68666606000068</v>
      </c>
      <c r="H44" s="29">
        <f>H14-H28</f>
        <v>120.12300000000005</v>
      </c>
      <c r="I44" s="29">
        <f>I14-I28</f>
        <v>166.72984592</v>
      </c>
      <c r="J44" s="29">
        <f>J14-J28</f>
        <v>177.53099999999984</v>
      </c>
      <c r="K44" s="29">
        <f>K14-K28</f>
        <v>128.58299999999986</v>
      </c>
      <c r="L44" s="29">
        <f>L14-L28</f>
        <v>-61.034000000000106</v>
      </c>
      <c r="M44" s="29">
        <f>M14-M28</f>
        <v>-18.061481950000257</v>
      </c>
      <c r="N44" s="29">
        <f>N14-N28</f>
        <v>53.169582350000155</v>
      </c>
      <c r="O44" s="29">
        <f>O14-O28</f>
        <v>35.772017170000026</v>
      </c>
    </row>
    <row r="45" spans="2:28" s="2" customFormat="1" x14ac:dyDescent="0.2">
      <c r="B45" s="7" t="s">
        <v>76</v>
      </c>
      <c r="C45" s="29">
        <f>C14-C27</f>
        <v>-56.707000000000107</v>
      </c>
      <c r="D45" s="29">
        <f>D14-D27</f>
        <v>-25.899999999999977</v>
      </c>
      <c r="E45" s="29">
        <f>E14-E27</f>
        <v>70.612227480000342</v>
      </c>
      <c r="F45" s="29">
        <f>F14-F27</f>
        <v>95.73316097999998</v>
      </c>
      <c r="G45" s="29">
        <f>G14-G27</f>
        <v>116.46596632000069</v>
      </c>
      <c r="H45" s="29">
        <f>H14-H27</f>
        <v>100.95900000000006</v>
      </c>
      <c r="I45" s="29">
        <f>I14-I27</f>
        <v>130.66057527999999</v>
      </c>
      <c r="J45" s="29">
        <f>J14-J27</f>
        <v>133.60199999999986</v>
      </c>
      <c r="K45" s="29">
        <f>K14-K27</f>
        <v>101.9453153999998</v>
      </c>
      <c r="L45" s="29">
        <f>L14-L27</f>
        <v>-96.90333808000014</v>
      </c>
      <c r="M45" s="29">
        <f>M14-M27</f>
        <v>-117.20811239000022</v>
      </c>
      <c r="N45" s="29">
        <f>N14-N27</f>
        <v>-8.2166489199998978</v>
      </c>
      <c r="O45" s="29">
        <f>O14-O27</f>
        <v>-62.802379209489118</v>
      </c>
    </row>
    <row r="46" spans="2:28" x14ac:dyDescent="0.2">
      <c r="B46" s="6"/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spans="2:28" s="2" customFormat="1" x14ac:dyDescent="0.2">
      <c r="B47" s="7" t="s">
        <v>67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2:28" x14ac:dyDescent="0.2">
      <c r="B48" s="33" t="s">
        <v>68</v>
      </c>
      <c r="C48" s="32">
        <v>-36.507000000000147</v>
      </c>
      <c r="D48" s="38">
        <v>-51.82859999999998</v>
      </c>
      <c r="E48" s="38">
        <v>54.120608232925342</v>
      </c>
      <c r="F48" s="38">
        <v>61.867242999999981</v>
      </c>
      <c r="G48" s="38">
        <v>93.639966320000696</v>
      </c>
      <c r="H48" s="38">
        <v>73.83400000000006</v>
      </c>
      <c r="I48" s="38">
        <v>95.823395749999989</v>
      </c>
      <c r="J48" s="38">
        <v>102.71999999999986</v>
      </c>
      <c r="K48" s="38">
        <v>-185.0306846000002</v>
      </c>
      <c r="L48" s="38">
        <v>-132.71133808000019</v>
      </c>
      <c r="M48" s="38">
        <v>-143.05844834000013</v>
      </c>
      <c r="N48" s="38">
        <f>N45+N49</f>
        <v>275.62735108000015</v>
      </c>
      <c r="O48" s="38">
        <f>O45+O49</f>
        <v>-116.07319420948912</v>
      </c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2:28" x14ac:dyDescent="0.2">
      <c r="B49" s="33" t="s">
        <v>69</v>
      </c>
      <c r="C49" s="32">
        <f t="shared" ref="C49" si="17">C50-C51</f>
        <v>20.299999999999983</v>
      </c>
      <c r="D49" s="32">
        <v>-25.928599999999999</v>
      </c>
      <c r="E49" s="32">
        <v>-16.491619247075</v>
      </c>
      <c r="F49" s="32">
        <v>-33.865917979999999</v>
      </c>
      <c r="G49" s="32">
        <v>-22.826000000000001</v>
      </c>
      <c r="H49" s="32">
        <v>-27.125</v>
      </c>
      <c r="I49" s="32">
        <v>-34.83717953</v>
      </c>
      <c r="J49" s="32">
        <v>-30.882000000000001</v>
      </c>
      <c r="K49" s="32">
        <f t="shared" ref="K49:M49" si="18">K50-K51</f>
        <v>-286.976</v>
      </c>
      <c r="L49" s="32">
        <f t="shared" si="18"/>
        <v>-35.825000000000003</v>
      </c>
      <c r="M49" s="32">
        <f t="shared" si="18"/>
        <v>-25.85</v>
      </c>
      <c r="N49" s="32">
        <f>N50-N51</f>
        <v>283.84400000000005</v>
      </c>
      <c r="O49" s="32">
        <f>O50-O51</f>
        <v>-53.270814999999999</v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2:28" x14ac:dyDescent="0.2">
      <c r="B50" s="33" t="s">
        <v>70</v>
      </c>
      <c r="C50" s="32">
        <v>154.19999999999999</v>
      </c>
      <c r="D50" s="32">
        <v>0</v>
      </c>
      <c r="E50" s="32">
        <v>10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8.375</v>
      </c>
      <c r="N50" s="32">
        <v>329.21300000000002</v>
      </c>
      <c r="O50" s="32">
        <v>0</v>
      </c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2:28" x14ac:dyDescent="0.2">
      <c r="B51" s="39" t="s">
        <v>71</v>
      </c>
      <c r="C51" s="40">
        <v>133.9</v>
      </c>
      <c r="D51" s="40">
        <v>25.928599999999999</v>
      </c>
      <c r="E51" s="40">
        <v>26.491619247075</v>
      </c>
      <c r="F51" s="40">
        <v>33.865917979999999</v>
      </c>
      <c r="G51" s="40">
        <v>22.826000000000001</v>
      </c>
      <c r="H51" s="40">
        <v>27.125</v>
      </c>
      <c r="I51" s="40">
        <v>34.83717953</v>
      </c>
      <c r="J51" s="40">
        <v>30.882000000000001</v>
      </c>
      <c r="K51" s="40">
        <v>286.976</v>
      </c>
      <c r="L51" s="40">
        <v>35.825000000000003</v>
      </c>
      <c r="M51" s="40">
        <v>34.225000000000001</v>
      </c>
      <c r="N51" s="40">
        <v>45.369</v>
      </c>
      <c r="O51" s="40">
        <v>53.270814999999999</v>
      </c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2:28" x14ac:dyDescent="0.2">
      <c r="B52" s="6"/>
      <c r="C52" s="41"/>
      <c r="D52" s="41"/>
      <c r="E52" s="41"/>
      <c r="F52" s="41"/>
      <c r="G52" s="41"/>
      <c r="H52" s="6"/>
      <c r="I52" s="6"/>
      <c r="J52" s="6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2:28" hidden="1" x14ac:dyDescent="0.2">
      <c r="B53" s="6"/>
      <c r="C53" s="6"/>
      <c r="D53" s="6"/>
      <c r="E53" s="6"/>
      <c r="F53" s="6"/>
      <c r="G53" s="6"/>
      <c r="H53" s="6"/>
      <c r="I53" s="6"/>
      <c r="J53" s="6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2:28" hidden="1" x14ac:dyDescent="0.2">
      <c r="B54" s="6"/>
      <c r="C54" s="6"/>
      <c r="D54" s="6"/>
      <c r="E54" s="6"/>
      <c r="F54" s="6"/>
      <c r="G54" s="6"/>
      <c r="H54" s="6"/>
      <c r="I54" s="6"/>
      <c r="J54" s="6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2:28" hidden="1" x14ac:dyDescent="0.2">
      <c r="B55" s="7" t="s">
        <v>3</v>
      </c>
      <c r="C55" s="6"/>
      <c r="D55" s="6"/>
      <c r="E55" s="6"/>
      <c r="F55" s="6"/>
      <c r="G55" s="6"/>
      <c r="H55" s="6"/>
      <c r="I55" s="6"/>
      <c r="J55" s="6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2:28" hidden="1" x14ac:dyDescent="0.2">
      <c r="B56" s="6" t="s">
        <v>4</v>
      </c>
      <c r="C56" s="6"/>
      <c r="D56" s="6"/>
      <c r="E56" s="6"/>
      <c r="F56" s="6"/>
      <c r="G56" s="6"/>
      <c r="H56" s="6"/>
      <c r="I56" s="6"/>
      <c r="J56" s="6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2:28" hidden="1" x14ac:dyDescent="0.2">
      <c r="B57" s="6" t="s">
        <v>5</v>
      </c>
      <c r="C57" s="6"/>
      <c r="D57" s="6"/>
      <c r="E57" s="6"/>
      <c r="F57" s="6"/>
      <c r="G57" s="6"/>
      <c r="H57" s="6"/>
      <c r="I57" s="6"/>
      <c r="J57" s="6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2:28" hidden="1" x14ac:dyDescent="0.2">
      <c r="B58" s="6" t="s">
        <v>6</v>
      </c>
      <c r="C58" s="6"/>
      <c r="D58" s="6"/>
      <c r="E58" s="6"/>
      <c r="F58" s="6"/>
      <c r="G58" s="6"/>
      <c r="H58" s="6"/>
      <c r="I58" s="6"/>
      <c r="J58" s="6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2:28" hidden="1" x14ac:dyDescent="0.2">
      <c r="B59" s="6"/>
      <c r="C59" s="6"/>
      <c r="D59" s="6"/>
      <c r="E59" s="6"/>
      <c r="F59" s="6"/>
      <c r="G59" s="6"/>
      <c r="H59" s="6"/>
      <c r="I59" s="6"/>
      <c r="J59" s="6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2:28" hidden="1" x14ac:dyDescent="0.2">
      <c r="B60" s="6" t="s">
        <v>7</v>
      </c>
      <c r="C60" s="6"/>
      <c r="D60" s="6"/>
      <c r="E60" s="6"/>
      <c r="F60" s="6"/>
      <c r="G60" s="6"/>
      <c r="H60" s="6"/>
      <c r="I60" s="6"/>
      <c r="J60" s="6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2:28" hidden="1" x14ac:dyDescent="0.2">
      <c r="B61" s="6" t="s">
        <v>8</v>
      </c>
      <c r="C61" s="6"/>
      <c r="D61" s="6"/>
      <c r="E61" s="6"/>
      <c r="F61" s="6"/>
      <c r="G61" s="6"/>
      <c r="H61" s="6"/>
      <c r="I61" s="6"/>
      <c r="J61" s="6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2:28" x14ac:dyDescent="0.2">
      <c r="B62" s="6" t="s">
        <v>77</v>
      </c>
      <c r="C62" s="6"/>
      <c r="D62" s="6"/>
      <c r="E62" s="6"/>
      <c r="F62" s="6"/>
      <c r="G62" s="6"/>
      <c r="H62" s="6"/>
      <c r="I62" s="6"/>
      <c r="J62" s="6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2:28" x14ac:dyDescent="0.2">
      <c r="B63" s="6"/>
      <c r="C63" s="6"/>
      <c r="D63" s="6"/>
      <c r="E63" s="6"/>
      <c r="F63" s="6"/>
      <c r="G63" s="6"/>
      <c r="H63" s="6"/>
      <c r="I63" s="6"/>
      <c r="J63" s="6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2:28" x14ac:dyDescent="0.2">
      <c r="B64" s="6"/>
      <c r="C64" s="6"/>
      <c r="D64" s="6"/>
      <c r="E64" s="6"/>
      <c r="F64" s="6"/>
      <c r="G64" s="6"/>
      <c r="H64" s="6"/>
      <c r="I64" s="6"/>
      <c r="J64" s="6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2:28" x14ac:dyDescent="0.2">
      <c r="B65" s="6"/>
      <c r="C65" s="6"/>
      <c r="D65" s="6"/>
      <c r="E65" s="6"/>
      <c r="F65" s="6"/>
      <c r="G65" s="6"/>
      <c r="H65" s="6"/>
      <c r="I65" s="6"/>
      <c r="J65" s="6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2:28" x14ac:dyDescent="0.2">
      <c r="B66" s="8"/>
      <c r="C66" s="6"/>
      <c r="D66" s="6"/>
      <c r="E66" s="6"/>
      <c r="F66" s="6"/>
      <c r="G66" s="6"/>
      <c r="H66" s="6"/>
      <c r="I66" s="6"/>
      <c r="J66" s="6"/>
      <c r="L66" s="3"/>
    </row>
    <row r="67" spans="2:28" x14ac:dyDescent="0.2">
      <c r="B67" s="6"/>
      <c r="C67" s="6"/>
      <c r="D67" s="6"/>
      <c r="E67" s="6"/>
      <c r="F67" s="6"/>
      <c r="G67" s="6"/>
      <c r="H67" s="6"/>
      <c r="I67" s="6"/>
      <c r="J67" s="6"/>
      <c r="L67" s="3"/>
    </row>
    <row r="68" spans="2:28" x14ac:dyDescent="0.2">
      <c r="B68" s="6"/>
      <c r="C68" s="6"/>
      <c r="D68" s="6"/>
      <c r="E68" s="6"/>
      <c r="F68" s="6"/>
      <c r="G68" s="6"/>
      <c r="H68" s="6"/>
      <c r="I68" s="6"/>
      <c r="J68" s="6"/>
      <c r="L68" s="3"/>
    </row>
    <row r="69" spans="2:28" x14ac:dyDescent="0.2">
      <c r="L69" s="3"/>
    </row>
  </sheetData>
  <mergeCells count="1">
    <mergeCell ref="C10:N10"/>
  </mergeCells>
  <pageMargins left="0.17" right="0.17" top="0.27" bottom="0.27" header="0.3" footer="0.3"/>
  <pageSetup scale="63" orientation="portrait" r:id="rId1"/>
  <ignoredErrors>
    <ignoredError sqref="F28:I28 H36:I36 M16:N16 L28:N28 L36:N36" formulaRange="1"/>
  </ignoredErrors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533400</xdr:colOff>
                <xdr:row>4</xdr:row>
                <xdr:rowOff>28575</xdr:rowOff>
              </to>
            </anchor>
          </objectPr>
        </oleObject>
      </mc:Choice>
      <mc:Fallback>
        <oleObject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61"/>
  <sheetViews>
    <sheetView zoomScaleNormal="100" workbookViewId="0">
      <selection activeCell="P3" sqref="P3"/>
    </sheetView>
  </sheetViews>
  <sheetFormatPr defaultColWidth="8.85546875" defaultRowHeight="12.75" x14ac:dyDescent="0.2"/>
  <cols>
    <col min="1" max="1" width="8.85546875" style="4"/>
    <col min="2" max="2" width="43.140625" style="4" customWidth="1"/>
    <col min="3" max="3" width="8.140625" style="4" customWidth="1"/>
    <col min="4" max="4" width="7.85546875" style="4" customWidth="1"/>
    <col min="5" max="5" width="7.5703125" style="4" customWidth="1"/>
    <col min="6" max="6" width="7.28515625" style="4" customWidth="1"/>
    <col min="7" max="7" width="8.42578125" style="4" customWidth="1"/>
    <col min="8" max="8" width="7.28515625" style="4" customWidth="1"/>
    <col min="9" max="9" width="6.85546875" style="4" customWidth="1"/>
    <col min="10" max="10" width="7" style="4" customWidth="1"/>
    <col min="11" max="11" width="7.140625" style="4" customWidth="1"/>
    <col min="12" max="12" width="6.85546875" style="4" customWidth="1"/>
    <col min="13" max="13" width="7.28515625" style="4" customWidth="1"/>
    <col min="14" max="14" width="8.85546875" style="4" customWidth="1"/>
    <col min="15" max="16384" width="8.85546875" style="4"/>
  </cols>
  <sheetData>
    <row r="2" spans="1:15" x14ac:dyDescent="0.2">
      <c r="K2" s="2" t="s">
        <v>86</v>
      </c>
    </row>
    <row r="8" spans="1:15" ht="15.75" x14ac:dyDescent="0.25">
      <c r="B8" s="9" t="s">
        <v>78</v>
      </c>
      <c r="C8" s="42" t="s">
        <v>87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</row>
    <row r="9" spans="1:15" x14ac:dyDescent="0.2"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O9" s="44" t="s">
        <v>23</v>
      </c>
    </row>
    <row r="10" spans="1:15" ht="13.5" thickBot="1" x14ac:dyDescent="0.25">
      <c r="A10" s="5"/>
      <c r="B10" s="45"/>
      <c r="C10" s="46">
        <v>2011</v>
      </c>
      <c r="D10" s="46">
        <v>2012</v>
      </c>
      <c r="E10" s="46">
        <v>2013</v>
      </c>
      <c r="F10" s="46">
        <v>2014</v>
      </c>
      <c r="G10" s="46">
        <v>2015</v>
      </c>
      <c r="H10" s="46">
        <v>2016</v>
      </c>
      <c r="I10" s="46">
        <v>2017</v>
      </c>
      <c r="J10" s="46">
        <v>2018</v>
      </c>
      <c r="K10" s="46">
        <v>2019</v>
      </c>
      <c r="L10" s="46">
        <v>2020</v>
      </c>
      <c r="M10" s="46">
        <v>2021</v>
      </c>
      <c r="N10" s="46">
        <v>2022</v>
      </c>
      <c r="O10" s="46">
        <v>2023</v>
      </c>
    </row>
    <row r="11" spans="1:15" x14ac:dyDescent="0.2">
      <c r="A11" s="5"/>
      <c r="B11" s="45"/>
      <c r="C11" s="47"/>
      <c r="D11" s="47"/>
      <c r="E11" s="47"/>
      <c r="F11" s="47"/>
      <c r="G11" s="47"/>
      <c r="H11" s="47"/>
      <c r="I11" s="47"/>
      <c r="J11" s="48"/>
      <c r="K11" s="48"/>
    </row>
    <row r="12" spans="1:15" x14ac:dyDescent="0.2">
      <c r="A12" s="5"/>
      <c r="B12" s="49" t="s">
        <v>9</v>
      </c>
      <c r="C12" s="50">
        <f t="shared" ref="C12:L12" si="0">SUM(C13:C17)</f>
        <v>149.15100000000001</v>
      </c>
      <c r="D12" s="50">
        <f t="shared" si="0"/>
        <v>153</v>
      </c>
      <c r="E12" s="50">
        <f t="shared" si="0"/>
        <v>158.19999999999999</v>
      </c>
      <c r="F12" s="50">
        <f t="shared" si="0"/>
        <v>162.60000000000002</v>
      </c>
      <c r="G12" s="50">
        <f t="shared" si="0"/>
        <v>156</v>
      </c>
      <c r="H12" s="50">
        <f t="shared" si="0"/>
        <v>158.405</v>
      </c>
      <c r="I12" s="50">
        <f t="shared" si="0"/>
        <v>161.89923333000002</v>
      </c>
      <c r="J12" s="50">
        <f t="shared" si="0"/>
        <v>181.09299999999999</v>
      </c>
      <c r="K12" s="50">
        <f t="shared" si="0"/>
        <v>193.07499999999999</v>
      </c>
      <c r="L12" s="50">
        <f t="shared" si="0"/>
        <v>173.36099999999999</v>
      </c>
      <c r="M12" s="50">
        <f>SUM(M13:M17)</f>
        <v>206.042</v>
      </c>
      <c r="N12" s="50">
        <f>SUM(N13:N17)</f>
        <v>226.15199999999999</v>
      </c>
      <c r="O12" s="50">
        <f>SUM(O13:O17)</f>
        <v>238.18600000000001</v>
      </c>
    </row>
    <row r="13" spans="1:15" x14ac:dyDescent="0.2">
      <c r="A13" s="5"/>
      <c r="B13" s="51" t="s">
        <v>10</v>
      </c>
      <c r="C13" s="52">
        <v>35.488999999999997</v>
      </c>
      <c r="D13" s="52">
        <v>34</v>
      </c>
      <c r="E13" s="52">
        <v>35.1</v>
      </c>
      <c r="F13" s="53">
        <v>33.200000000000003</v>
      </c>
      <c r="G13" s="53">
        <v>20.5</v>
      </c>
      <c r="H13" s="53">
        <v>14.395</v>
      </c>
      <c r="I13" s="53">
        <v>14.227295249999999</v>
      </c>
      <c r="J13" s="53">
        <v>14.663</v>
      </c>
      <c r="K13" s="53">
        <v>15.984999999999999</v>
      </c>
      <c r="L13" s="53">
        <v>13.686999999999999</v>
      </c>
      <c r="M13" s="53">
        <v>14.920999999999999</v>
      </c>
      <c r="N13" s="53">
        <v>12.837999999999999</v>
      </c>
      <c r="O13" s="53">
        <v>15.063000000000001</v>
      </c>
    </row>
    <row r="14" spans="1:15" x14ac:dyDescent="0.2">
      <c r="A14" s="5"/>
      <c r="B14" s="51" t="s">
        <v>11</v>
      </c>
      <c r="C14" s="52">
        <v>16.585999999999999</v>
      </c>
      <c r="D14" s="52">
        <v>16.600000000000001</v>
      </c>
      <c r="E14" s="52">
        <v>17.100000000000001</v>
      </c>
      <c r="F14" s="53">
        <v>17.8</v>
      </c>
      <c r="G14" s="53">
        <v>18.8</v>
      </c>
      <c r="H14" s="53">
        <v>19.914999999999999</v>
      </c>
      <c r="I14" s="53">
        <v>20.780951399999999</v>
      </c>
      <c r="J14" s="53">
        <v>22.265000000000001</v>
      </c>
      <c r="K14" s="53">
        <v>23.791</v>
      </c>
      <c r="L14" s="53">
        <v>21.102</v>
      </c>
      <c r="M14" s="53">
        <v>19.524999999999999</v>
      </c>
      <c r="N14" s="53">
        <v>23.341000000000001</v>
      </c>
      <c r="O14" s="53">
        <v>23.449000000000002</v>
      </c>
    </row>
    <row r="15" spans="1:15" x14ac:dyDescent="0.2">
      <c r="A15" s="5"/>
      <c r="B15" s="51" t="s">
        <v>12</v>
      </c>
      <c r="C15" s="52">
        <v>8.6989999999999998</v>
      </c>
      <c r="D15" s="52">
        <v>10.8</v>
      </c>
      <c r="E15" s="52">
        <v>10.3</v>
      </c>
      <c r="F15" s="53">
        <v>12.3</v>
      </c>
      <c r="G15" s="53">
        <v>13.2</v>
      </c>
      <c r="H15" s="53">
        <v>16.792000000000002</v>
      </c>
      <c r="I15" s="53">
        <v>16.575952390000001</v>
      </c>
      <c r="J15" s="53">
        <v>17.18</v>
      </c>
      <c r="K15" s="53">
        <v>18.033000000000001</v>
      </c>
      <c r="L15" s="53">
        <v>15.311</v>
      </c>
      <c r="M15" s="53">
        <v>21.640999999999998</v>
      </c>
      <c r="N15" s="53">
        <v>21.945</v>
      </c>
      <c r="O15" s="53">
        <v>21.83</v>
      </c>
    </row>
    <row r="16" spans="1:15" x14ac:dyDescent="0.2">
      <c r="A16" s="5"/>
      <c r="B16" s="51" t="s">
        <v>13</v>
      </c>
      <c r="C16" s="52">
        <v>4.7050000000000001</v>
      </c>
      <c r="D16" s="52">
        <v>5.4</v>
      </c>
      <c r="E16" s="52">
        <v>7</v>
      </c>
      <c r="F16" s="53">
        <v>8.4</v>
      </c>
      <c r="G16" s="53">
        <v>7.2</v>
      </c>
      <c r="H16" s="53">
        <v>8.1479999999999997</v>
      </c>
      <c r="I16" s="53">
        <v>6.9566282599999996</v>
      </c>
      <c r="J16" s="53">
        <v>7.8129999999999997</v>
      </c>
      <c r="K16" s="53">
        <v>8.4830000000000005</v>
      </c>
      <c r="L16" s="53">
        <v>8.3089999999999993</v>
      </c>
      <c r="M16" s="53">
        <v>7.6920000000000002</v>
      </c>
      <c r="N16" s="53">
        <v>8.1959999999999997</v>
      </c>
      <c r="O16" s="53">
        <v>7.83</v>
      </c>
    </row>
    <row r="17" spans="1:15" x14ac:dyDescent="0.2">
      <c r="A17" s="5"/>
      <c r="B17" s="51" t="s">
        <v>14</v>
      </c>
      <c r="C17" s="52">
        <v>83.671999999999997</v>
      </c>
      <c r="D17" s="52">
        <v>86.2</v>
      </c>
      <c r="E17" s="52">
        <v>88.7</v>
      </c>
      <c r="F17" s="53">
        <v>90.9</v>
      </c>
      <c r="G17" s="53">
        <v>96.3</v>
      </c>
      <c r="H17" s="53">
        <v>99.155000000000001</v>
      </c>
      <c r="I17" s="53">
        <v>103.35840603</v>
      </c>
      <c r="J17" s="53">
        <v>119.172</v>
      </c>
      <c r="K17" s="53">
        <v>126.783</v>
      </c>
      <c r="L17" s="53">
        <v>114.952</v>
      </c>
      <c r="M17" s="53">
        <v>142.26300000000001</v>
      </c>
      <c r="N17" s="53">
        <v>159.83199999999999</v>
      </c>
      <c r="O17" s="53">
        <v>170.01400000000001</v>
      </c>
    </row>
    <row r="18" spans="1:15" x14ac:dyDescent="0.2">
      <c r="A18" s="5"/>
      <c r="B18" s="54" t="s">
        <v>15</v>
      </c>
      <c r="C18" s="52">
        <v>8.4130000000000003</v>
      </c>
      <c r="D18" s="52">
        <v>9.1</v>
      </c>
      <c r="E18" s="52">
        <v>8.1999999999999993</v>
      </c>
      <c r="F18" s="53">
        <v>9.6999999999999993</v>
      </c>
      <c r="G18" s="53">
        <v>10.3</v>
      </c>
      <c r="H18" s="53">
        <v>10.253</v>
      </c>
      <c r="I18" s="53">
        <v>10.351899550000001</v>
      </c>
      <c r="J18" s="53">
        <v>11.512</v>
      </c>
      <c r="K18" s="53">
        <v>10.986000000000001</v>
      </c>
      <c r="L18" s="53">
        <v>3.2730000000000001</v>
      </c>
      <c r="M18" s="53">
        <v>-4.0000000000000001E-3</v>
      </c>
      <c r="N18" s="53">
        <v>4.4189999999999996</v>
      </c>
      <c r="O18" s="53">
        <v>7.6429999999999998</v>
      </c>
    </row>
    <row r="19" spans="1:15" x14ac:dyDescent="0.2">
      <c r="A19" s="5"/>
      <c r="B19" s="54" t="s">
        <v>16</v>
      </c>
      <c r="C19" s="52">
        <v>4.6849999999999996</v>
      </c>
      <c r="D19" s="52">
        <v>5.0999999999999996</v>
      </c>
      <c r="E19" s="52">
        <v>5.2</v>
      </c>
      <c r="F19" s="53">
        <v>5.6</v>
      </c>
      <c r="G19" s="53">
        <v>5.7</v>
      </c>
      <c r="H19" s="53">
        <v>5.6909999999999998</v>
      </c>
      <c r="I19" s="53">
        <v>5.7383604999999998</v>
      </c>
      <c r="J19" s="53">
        <v>6.4489999999999998</v>
      </c>
      <c r="K19" s="53">
        <v>6.8239999999999998</v>
      </c>
      <c r="L19" s="53">
        <v>2.09</v>
      </c>
      <c r="M19" s="53">
        <v>0.32300000000000001</v>
      </c>
      <c r="N19" s="53">
        <v>3.0720000000000001</v>
      </c>
      <c r="O19" s="53">
        <v>5.1630000000000003</v>
      </c>
    </row>
    <row r="20" spans="1:15" x14ac:dyDescent="0.2">
      <c r="A20" s="5"/>
      <c r="B20" s="54" t="s">
        <v>17</v>
      </c>
      <c r="C20" s="52"/>
      <c r="D20" s="52"/>
      <c r="E20" s="52">
        <v>1.7</v>
      </c>
      <c r="F20" s="53"/>
      <c r="G20" s="53"/>
      <c r="H20" s="53"/>
      <c r="I20" s="53"/>
      <c r="J20" s="53"/>
      <c r="K20" s="53"/>
      <c r="L20" s="53"/>
    </row>
    <row r="21" spans="1:15" ht="13.5" thickBot="1" x14ac:dyDescent="0.25">
      <c r="A21" s="5"/>
      <c r="B21" s="55" t="s">
        <v>46</v>
      </c>
      <c r="C21" s="56">
        <f t="shared" ref="C21" si="1">C12+C18+C19</f>
        <v>162.24900000000002</v>
      </c>
      <c r="D21" s="56">
        <f>D12+D18+D19+D20</f>
        <v>167.2</v>
      </c>
      <c r="E21" s="56">
        <f>E12+E18+E19+E20</f>
        <v>173.29999999999995</v>
      </c>
      <c r="F21" s="56">
        <f t="shared" ref="F21:M21" si="2">F12+F18+F19+F20</f>
        <v>177.9</v>
      </c>
      <c r="G21" s="56">
        <f t="shared" si="2"/>
        <v>172</v>
      </c>
      <c r="H21" s="56">
        <f t="shared" si="2"/>
        <v>174.34900000000002</v>
      </c>
      <c r="I21" s="56">
        <f t="shared" si="2"/>
        <v>177.98949338000003</v>
      </c>
      <c r="J21" s="56">
        <f t="shared" si="2"/>
        <v>199.054</v>
      </c>
      <c r="K21" s="56">
        <f t="shared" si="2"/>
        <v>210.88499999999999</v>
      </c>
      <c r="L21" s="56">
        <f t="shared" si="2"/>
        <v>178.72399999999999</v>
      </c>
      <c r="M21" s="56">
        <f t="shared" si="2"/>
        <v>206.36100000000002</v>
      </c>
      <c r="N21" s="56">
        <f>N12+N18+N19+N20</f>
        <v>233.643</v>
      </c>
      <c r="O21" s="56">
        <f>O12+O18+O19+O20</f>
        <v>250.99200000000002</v>
      </c>
    </row>
    <row r="22" spans="1:15" x14ac:dyDescent="0.2">
      <c r="A22" s="5"/>
      <c r="B22" s="55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</row>
    <row r="23" spans="1:15" x14ac:dyDescent="0.2">
      <c r="A23" s="5"/>
      <c r="B23" s="17"/>
    </row>
    <row r="24" spans="1:15" ht="15.75" x14ac:dyDescent="0.25">
      <c r="B24" s="9" t="s">
        <v>79</v>
      </c>
      <c r="C24" s="42" t="s">
        <v>88</v>
      </c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</row>
    <row r="25" spans="1:15" x14ac:dyDescent="0.2">
      <c r="A25" s="5"/>
      <c r="B25" s="17"/>
      <c r="C25" s="44"/>
      <c r="D25" s="44"/>
      <c r="E25" s="44"/>
      <c r="F25" s="44"/>
      <c r="G25" s="48"/>
      <c r="H25" s="44"/>
      <c r="I25" s="17"/>
      <c r="M25" s="44"/>
      <c r="O25" s="44" t="s">
        <v>23</v>
      </c>
    </row>
    <row r="26" spans="1:15" ht="13.5" thickBot="1" x14ac:dyDescent="0.25">
      <c r="A26" s="5"/>
      <c r="B26" s="58"/>
      <c r="C26" s="59">
        <v>2011</v>
      </c>
      <c r="D26" s="59">
        <v>2012</v>
      </c>
      <c r="E26" s="59">
        <v>2013</v>
      </c>
      <c r="F26" s="59">
        <v>2014</v>
      </c>
      <c r="G26" s="59">
        <v>2015</v>
      </c>
      <c r="H26" s="59">
        <v>2016</v>
      </c>
      <c r="I26" s="59">
        <v>2017</v>
      </c>
      <c r="J26" s="59">
        <v>2018</v>
      </c>
      <c r="K26" s="59">
        <v>2019</v>
      </c>
      <c r="L26" s="59">
        <v>2020</v>
      </c>
      <c r="M26" s="59">
        <v>2021</v>
      </c>
      <c r="N26" s="59">
        <v>2022</v>
      </c>
      <c r="O26" s="59">
        <v>2023</v>
      </c>
    </row>
    <row r="27" spans="1:15" hidden="1" x14ac:dyDescent="0.2">
      <c r="A27" s="5"/>
      <c r="B27" s="17"/>
      <c r="C27" s="47" t="s">
        <v>20</v>
      </c>
      <c r="D27" s="47" t="s">
        <v>20</v>
      </c>
      <c r="E27" s="47" t="s">
        <v>20</v>
      </c>
      <c r="F27" s="47" t="s">
        <v>20</v>
      </c>
      <c r="G27" s="47" t="s">
        <v>20</v>
      </c>
      <c r="H27" s="47" t="s">
        <v>20</v>
      </c>
      <c r="I27" s="47" t="s">
        <v>20</v>
      </c>
      <c r="J27" s="47" t="s">
        <v>20</v>
      </c>
      <c r="K27" s="47" t="s">
        <v>20</v>
      </c>
    </row>
    <row r="28" spans="1:15" x14ac:dyDescent="0.2">
      <c r="A28" s="5"/>
      <c r="B28" s="5"/>
      <c r="C28" s="48"/>
      <c r="D28" s="48"/>
      <c r="E28" s="48"/>
      <c r="F28" s="48"/>
      <c r="G28" s="48"/>
      <c r="H28" s="48"/>
      <c r="I28" s="48"/>
      <c r="J28" s="48"/>
      <c r="K28" s="48"/>
      <c r="L28" s="48"/>
    </row>
    <row r="29" spans="1:15" x14ac:dyDescent="0.2">
      <c r="A29" s="5"/>
      <c r="B29" s="60" t="s">
        <v>34</v>
      </c>
      <c r="C29" s="61">
        <f>C56</f>
        <v>149.48400000000001</v>
      </c>
      <c r="D29" s="61">
        <v>152.1</v>
      </c>
      <c r="E29" s="61">
        <v>214.96099999999998</v>
      </c>
      <c r="F29" s="61">
        <v>239.875</v>
      </c>
      <c r="G29" s="61">
        <v>234.92962864000003</v>
      </c>
      <c r="H29" s="61">
        <v>246.36100000000002</v>
      </c>
      <c r="I29" s="61">
        <v>249.01355992000001</v>
      </c>
      <c r="J29" s="61">
        <v>260.75700000000001</v>
      </c>
      <c r="K29" s="61">
        <v>273.755</v>
      </c>
      <c r="L29" s="61">
        <v>264.81600000000003</v>
      </c>
      <c r="M29" s="61">
        <v>281.84199999999998</v>
      </c>
      <c r="N29" s="61">
        <v>295.96900000000005</v>
      </c>
      <c r="O29" s="61">
        <v>282.86200000000002</v>
      </c>
    </row>
    <row r="30" spans="1:15" x14ac:dyDescent="0.2">
      <c r="A30" s="5"/>
      <c r="B30" s="60" t="s">
        <v>28</v>
      </c>
      <c r="C30" s="61">
        <v>6.9329999999999998</v>
      </c>
      <c r="D30" s="61">
        <v>8.4</v>
      </c>
      <c r="E30" s="61">
        <v>9</v>
      </c>
      <c r="F30" s="61">
        <v>5.3879999999999999</v>
      </c>
      <c r="G30" s="61">
        <v>7.726</v>
      </c>
      <c r="H30" s="61">
        <v>8.1709999999999994</v>
      </c>
      <c r="I30" s="61">
        <v>8.8680734300000008</v>
      </c>
      <c r="J30" s="61">
        <v>7.4930000000000003</v>
      </c>
      <c r="K30" s="61">
        <v>8.5619999999999994</v>
      </c>
      <c r="L30" s="61">
        <v>7.8920000000000003</v>
      </c>
      <c r="M30" s="61">
        <v>8.3580000000000005</v>
      </c>
      <c r="N30" s="61">
        <v>9.07</v>
      </c>
      <c r="O30" s="61">
        <v>9.3209999999999997</v>
      </c>
    </row>
    <row r="31" spans="1:15" x14ac:dyDescent="0.2">
      <c r="A31" s="5"/>
      <c r="B31" s="60" t="s">
        <v>81</v>
      </c>
      <c r="C31" s="61">
        <v>58.532000000000004</v>
      </c>
      <c r="D31" s="61">
        <v>65</v>
      </c>
      <c r="E31" s="61">
        <v>71.599999999999994</v>
      </c>
      <c r="F31" s="61">
        <v>76.957999999999984</v>
      </c>
      <c r="G31" s="61">
        <v>78.247117419999981</v>
      </c>
      <c r="H31" s="61">
        <v>79.671000000000006</v>
      </c>
      <c r="I31" s="61">
        <v>88.916225180000012</v>
      </c>
      <c r="J31" s="61">
        <v>87.292000000000002</v>
      </c>
      <c r="K31" s="61">
        <v>99.036000000000001</v>
      </c>
      <c r="L31" s="61">
        <v>86.81</v>
      </c>
      <c r="M31" s="61">
        <v>107.423</v>
      </c>
      <c r="N31" s="61">
        <v>119.88200000000002</v>
      </c>
      <c r="O31" s="61">
        <v>127.58699999999999</v>
      </c>
    </row>
    <row r="32" spans="1:15" x14ac:dyDescent="0.2">
      <c r="A32" s="5"/>
      <c r="B32" s="60" t="s">
        <v>31</v>
      </c>
      <c r="C32" s="61">
        <v>7.0640000000000001</v>
      </c>
      <c r="D32" s="61">
        <v>7.4</v>
      </c>
      <c r="E32" s="61">
        <v>8.3000000000000007</v>
      </c>
      <c r="F32" s="61">
        <v>7.8339999999999996</v>
      </c>
      <c r="G32" s="61">
        <v>7.6070000000000002</v>
      </c>
      <c r="H32" s="61">
        <v>9.4149999999999991</v>
      </c>
      <c r="I32" s="61">
        <v>10.559072759999999</v>
      </c>
      <c r="J32" s="61">
        <v>10.579000000000001</v>
      </c>
      <c r="K32" s="61">
        <v>13.385999999999999</v>
      </c>
      <c r="L32" s="61">
        <v>12.087</v>
      </c>
      <c r="M32" s="61">
        <v>18.888000000000002</v>
      </c>
      <c r="N32" s="61">
        <v>16.762</v>
      </c>
      <c r="O32" s="61">
        <v>16.239000000000001</v>
      </c>
    </row>
    <row r="33" spans="1:15" x14ac:dyDescent="0.2">
      <c r="A33" s="5"/>
      <c r="B33" s="60" t="s">
        <v>32</v>
      </c>
      <c r="C33" s="61">
        <v>5.8860000000000001</v>
      </c>
      <c r="D33" s="61">
        <v>6.1</v>
      </c>
      <c r="E33" s="61">
        <v>6</v>
      </c>
      <c r="F33" s="61">
        <v>5.9080000000000004</v>
      </c>
      <c r="G33" s="61">
        <v>5.3449999999999998</v>
      </c>
      <c r="H33" s="61">
        <v>6.0750000000000002</v>
      </c>
      <c r="I33" s="61">
        <v>5.7833838399999999</v>
      </c>
      <c r="J33" s="61">
        <v>5.86</v>
      </c>
      <c r="K33" s="61">
        <v>5.72</v>
      </c>
      <c r="L33" s="61">
        <v>6.1840000000000002</v>
      </c>
      <c r="M33" s="61">
        <v>6.2249999999999996</v>
      </c>
      <c r="N33" s="61">
        <v>7.17</v>
      </c>
      <c r="O33" s="61">
        <v>7.4710000000000001</v>
      </c>
    </row>
    <row r="34" spans="1:15" x14ac:dyDescent="0.2">
      <c r="A34" s="5"/>
      <c r="B34" s="60" t="s">
        <v>33</v>
      </c>
      <c r="C34" s="61">
        <v>61.600999999999999</v>
      </c>
      <c r="D34" s="61">
        <v>57.600000000000023</v>
      </c>
      <c r="E34" s="61">
        <v>67.410593140000117</v>
      </c>
      <c r="F34" s="61">
        <v>72.682999999999993</v>
      </c>
      <c r="G34" s="61">
        <v>73.710732980000046</v>
      </c>
      <c r="H34" s="61">
        <v>75.466999999999985</v>
      </c>
      <c r="I34" s="61">
        <v>87.847984039999972</v>
      </c>
      <c r="J34" s="61">
        <v>97.449999999999932</v>
      </c>
      <c r="K34" s="61">
        <v>110.56099999999992</v>
      </c>
      <c r="L34" s="61">
        <v>82.711999999999932</v>
      </c>
      <c r="M34" s="61">
        <v>134.99300000000005</v>
      </c>
      <c r="N34" s="61">
        <v>162.51999999999998</v>
      </c>
      <c r="O34" s="61">
        <v>184.221</v>
      </c>
    </row>
    <row r="35" spans="1:15" x14ac:dyDescent="0.2">
      <c r="A35" s="5"/>
      <c r="B35" s="62" t="s">
        <v>18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</row>
    <row r="36" spans="1:15" x14ac:dyDescent="0.2">
      <c r="A36" s="5"/>
      <c r="B36" s="63" t="s">
        <v>29</v>
      </c>
      <c r="C36" s="61">
        <v>11.077</v>
      </c>
      <c r="D36" s="61">
        <v>12.2</v>
      </c>
      <c r="E36" s="61">
        <v>15.772</v>
      </c>
      <c r="F36" s="61">
        <v>19.503</v>
      </c>
      <c r="G36" s="61">
        <v>21.533000000000001</v>
      </c>
      <c r="H36" s="61">
        <v>20.21</v>
      </c>
      <c r="I36" s="61">
        <v>24.561160279999996</v>
      </c>
      <c r="J36" s="61">
        <v>32.670999999999999</v>
      </c>
      <c r="K36" s="61">
        <v>36.534999999999997</v>
      </c>
      <c r="L36" s="61">
        <v>10.282</v>
      </c>
      <c r="M36" s="61">
        <v>1.0089999999999999</v>
      </c>
      <c r="N36" s="61">
        <v>19.765999999999998</v>
      </c>
      <c r="O36" s="61">
        <v>42.555999999999997</v>
      </c>
    </row>
    <row r="37" spans="1:15" x14ac:dyDescent="0.2">
      <c r="A37" s="5"/>
      <c r="B37" s="63" t="s">
        <v>30</v>
      </c>
      <c r="C37" s="61">
        <v>8.9830000000000005</v>
      </c>
      <c r="D37" s="61">
        <v>9.3000000000000007</v>
      </c>
      <c r="E37" s="61">
        <v>10.680999999999999</v>
      </c>
      <c r="F37" s="61">
        <v>11.590999999999999</v>
      </c>
      <c r="G37" s="61">
        <v>10.086</v>
      </c>
      <c r="H37" s="61">
        <v>10.087</v>
      </c>
      <c r="I37" s="61">
        <v>11.123578460000003</v>
      </c>
      <c r="J37" s="61">
        <v>11.514999999999999</v>
      </c>
      <c r="K37" s="61">
        <v>11.417</v>
      </c>
      <c r="L37" s="61">
        <v>10.565</v>
      </c>
      <c r="M37" s="61">
        <v>12.481999999999999</v>
      </c>
      <c r="N37" s="61">
        <v>10.356</v>
      </c>
      <c r="O37" s="61">
        <v>10.173</v>
      </c>
    </row>
    <row r="38" spans="1:15" ht="13.5" thickBot="1" x14ac:dyDescent="0.25">
      <c r="A38" s="5"/>
      <c r="B38" s="5" t="s">
        <v>45</v>
      </c>
      <c r="C38" s="64">
        <v>309.60000000000002</v>
      </c>
      <c r="D38" s="64">
        <f t="shared" ref="D38:F38" si="3">SUM(D29:D34)</f>
        <v>296.60000000000002</v>
      </c>
      <c r="E38" s="64">
        <f t="shared" si="3"/>
        <v>377.27159314000011</v>
      </c>
      <c r="F38" s="64">
        <f t="shared" si="3"/>
        <v>408.64600000000002</v>
      </c>
      <c r="G38" s="64">
        <f>SUM(G29:G34)</f>
        <v>407.56547904000013</v>
      </c>
      <c r="H38" s="64">
        <f t="shared" ref="H38:M38" si="4">SUM(H29:H34)</f>
        <v>425.16</v>
      </c>
      <c r="I38" s="64">
        <f t="shared" si="4"/>
        <v>450.98829917</v>
      </c>
      <c r="J38" s="64">
        <f t="shared" si="4"/>
        <v>469.43099999999998</v>
      </c>
      <c r="K38" s="64">
        <f t="shared" si="4"/>
        <v>511.02</v>
      </c>
      <c r="L38" s="64">
        <f t="shared" ref="L38" si="5">SUM(L29:L34)</f>
        <v>460.50099999999998</v>
      </c>
      <c r="M38" s="64">
        <f t="shared" si="4"/>
        <v>557.72900000000004</v>
      </c>
      <c r="N38" s="64">
        <f t="shared" ref="N38:O38" si="6">SUM(N29:N34)</f>
        <v>611.37300000000005</v>
      </c>
      <c r="O38" s="64">
        <f t="shared" si="6"/>
        <v>627.70100000000002</v>
      </c>
    </row>
    <row r="39" spans="1:15" x14ac:dyDescent="0.2">
      <c r="A39" s="5"/>
      <c r="B39" s="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</row>
    <row r="40" spans="1:15" x14ac:dyDescent="0.2">
      <c r="A40" s="5"/>
      <c r="B40" s="17"/>
    </row>
    <row r="41" spans="1:15" ht="15.75" x14ac:dyDescent="0.25">
      <c r="B41" s="9" t="s">
        <v>80</v>
      </c>
      <c r="C41" s="42" t="s">
        <v>89</v>
      </c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</row>
    <row r="42" spans="1:15" x14ac:dyDescent="0.2">
      <c r="A42" s="5"/>
      <c r="B42" s="17"/>
      <c r="C42" s="44"/>
      <c r="D42" s="44"/>
      <c r="E42" s="44"/>
      <c r="F42" s="44"/>
      <c r="G42" s="44"/>
      <c r="H42" s="44"/>
      <c r="I42" s="17"/>
      <c r="M42" s="44"/>
      <c r="O42" s="44" t="s">
        <v>23</v>
      </c>
    </row>
    <row r="43" spans="1:15" ht="13.5" thickBot="1" x14ac:dyDescent="0.25">
      <c r="A43" s="5"/>
      <c r="B43" s="17"/>
      <c r="C43" s="59">
        <v>2011</v>
      </c>
      <c r="D43" s="59">
        <v>2012</v>
      </c>
      <c r="E43" s="59">
        <v>2013</v>
      </c>
      <c r="F43" s="59">
        <v>2014</v>
      </c>
      <c r="G43" s="59">
        <v>2015</v>
      </c>
      <c r="H43" s="59">
        <v>2016</v>
      </c>
      <c r="I43" s="59">
        <v>2017</v>
      </c>
      <c r="J43" s="59">
        <v>2018</v>
      </c>
      <c r="K43" s="59">
        <v>2019</v>
      </c>
      <c r="L43" s="59">
        <v>2020</v>
      </c>
      <c r="M43" s="59">
        <v>2021</v>
      </c>
      <c r="N43" s="59">
        <v>2022</v>
      </c>
      <c r="O43" s="59">
        <v>2023</v>
      </c>
    </row>
    <row r="44" spans="1:15" hidden="1" x14ac:dyDescent="0.2">
      <c r="A44" s="5"/>
      <c r="B44" s="17"/>
      <c r="C44" s="66" t="s">
        <v>20</v>
      </c>
      <c r="D44" s="66" t="s">
        <v>20</v>
      </c>
      <c r="E44" s="66" t="s">
        <v>20</v>
      </c>
      <c r="F44" s="66" t="s">
        <v>20</v>
      </c>
      <c r="G44" s="66" t="s">
        <v>20</v>
      </c>
      <c r="H44" s="66" t="s">
        <v>20</v>
      </c>
      <c r="I44" s="66" t="s">
        <v>20</v>
      </c>
      <c r="J44" s="66" t="s">
        <v>20</v>
      </c>
      <c r="K44" s="66" t="s">
        <v>20</v>
      </c>
      <c r="L44" s="66" t="s">
        <v>20</v>
      </c>
    </row>
    <row r="45" spans="1:15" x14ac:dyDescent="0.2">
      <c r="A45" s="5"/>
      <c r="B45" s="49" t="s">
        <v>34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</row>
    <row r="46" spans="1:15" x14ac:dyDescent="0.2">
      <c r="A46" s="5"/>
      <c r="B46" s="60" t="s">
        <v>35</v>
      </c>
      <c r="C46" s="52">
        <v>24.309000000000001</v>
      </c>
      <c r="D46" s="52">
        <v>22.4</v>
      </c>
      <c r="E46" s="52">
        <v>34.899000000000001</v>
      </c>
      <c r="F46" s="53">
        <v>34.417999999999999</v>
      </c>
      <c r="G46" s="53">
        <v>31.56554234</v>
      </c>
      <c r="H46" s="53">
        <v>31.902000000000001</v>
      </c>
      <c r="I46" s="53">
        <v>29.247294030000003</v>
      </c>
      <c r="J46" s="53">
        <v>29.382000000000001</v>
      </c>
      <c r="K46" s="53">
        <v>28.521999999999998</v>
      </c>
      <c r="L46" s="53">
        <v>27.478999999999999</v>
      </c>
      <c r="M46" s="53">
        <v>26.606000000000002</v>
      </c>
      <c r="N46" s="53">
        <v>25.974</v>
      </c>
      <c r="O46" s="53">
        <v>25.443000000000001</v>
      </c>
    </row>
    <row r="47" spans="1:15" x14ac:dyDescent="0.2">
      <c r="A47" s="5"/>
      <c r="B47" s="60" t="s">
        <v>36</v>
      </c>
      <c r="C47" s="52">
        <v>7.6349999999999998</v>
      </c>
      <c r="D47" s="52">
        <v>7.6</v>
      </c>
      <c r="E47" s="52">
        <v>8.718</v>
      </c>
      <c r="F47" s="53">
        <v>9.3350000000000009</v>
      </c>
      <c r="G47" s="53">
        <v>8.6933804199999987</v>
      </c>
      <c r="H47" s="53">
        <v>9.3030000000000008</v>
      </c>
      <c r="I47" s="53">
        <v>8.7750383099999993</v>
      </c>
      <c r="J47" s="53">
        <v>8.8079999999999998</v>
      </c>
      <c r="K47" s="53">
        <v>8.6720000000000006</v>
      </c>
      <c r="L47" s="53">
        <v>8.7420000000000009</v>
      </c>
      <c r="M47" s="53">
        <v>9.4130000000000003</v>
      </c>
      <c r="N47" s="53">
        <v>8.7989999999999995</v>
      </c>
      <c r="O47" s="53">
        <v>9.5790000000000006</v>
      </c>
    </row>
    <row r="48" spans="1:15" x14ac:dyDescent="0.2">
      <c r="A48" s="5"/>
      <c r="B48" s="60" t="s">
        <v>37</v>
      </c>
      <c r="C48" s="52">
        <v>1.88</v>
      </c>
      <c r="D48" s="52">
        <v>2.4</v>
      </c>
      <c r="E48" s="52">
        <v>2.2770000000000001</v>
      </c>
      <c r="F48" s="53">
        <v>2.952</v>
      </c>
      <c r="G48" s="53">
        <v>2.5065971499999997</v>
      </c>
      <c r="H48" s="53">
        <v>2.38</v>
      </c>
      <c r="I48" s="53">
        <v>2.5259960800000001</v>
      </c>
      <c r="J48" s="53">
        <v>2.879</v>
      </c>
      <c r="K48" s="53">
        <v>2.625</v>
      </c>
      <c r="L48" s="53">
        <v>2.6</v>
      </c>
      <c r="M48" s="53">
        <v>3.1040000000000001</v>
      </c>
      <c r="N48" s="53">
        <v>2.9279999999999999</v>
      </c>
      <c r="O48" s="53">
        <v>3.145</v>
      </c>
    </row>
    <row r="49" spans="1:15" x14ac:dyDescent="0.2">
      <c r="A49" s="5"/>
      <c r="B49" s="60" t="s">
        <v>38</v>
      </c>
      <c r="C49" s="52">
        <v>4.5510000000000002</v>
      </c>
      <c r="D49" s="52">
        <v>4.3</v>
      </c>
      <c r="E49" s="52">
        <v>4.7140000000000004</v>
      </c>
      <c r="F49" s="53">
        <v>4.008</v>
      </c>
      <c r="G49" s="53">
        <v>3.7055654900000001</v>
      </c>
      <c r="H49" s="53">
        <v>3.2570000000000001</v>
      </c>
      <c r="I49" s="53">
        <v>2.8920717799999998</v>
      </c>
      <c r="J49" s="53">
        <v>2.4660000000000002</v>
      </c>
      <c r="K49" s="53">
        <v>2.2189999999999999</v>
      </c>
      <c r="L49" s="53">
        <v>2.0720000000000001</v>
      </c>
      <c r="M49" s="53">
        <v>1.9730000000000001</v>
      </c>
      <c r="N49" s="53">
        <v>1.829</v>
      </c>
      <c r="O49" s="53">
        <v>1.7749999999999999</v>
      </c>
    </row>
    <row r="50" spans="1:15" x14ac:dyDescent="0.2">
      <c r="A50" s="5"/>
      <c r="B50" s="60" t="s">
        <v>39</v>
      </c>
      <c r="C50" s="52">
        <v>56.127000000000002</v>
      </c>
      <c r="D50" s="52">
        <v>54.6</v>
      </c>
      <c r="E50" s="52">
        <v>73.561999999999998</v>
      </c>
      <c r="F50" s="53">
        <v>89.414000000000001</v>
      </c>
      <c r="G50" s="53">
        <v>88.070008560000005</v>
      </c>
      <c r="H50" s="53">
        <v>89.260999999999996</v>
      </c>
      <c r="I50" s="53">
        <v>95.563512810000006</v>
      </c>
      <c r="J50" s="53">
        <v>97.971999999999994</v>
      </c>
      <c r="K50" s="53">
        <v>104.41800000000001</v>
      </c>
      <c r="L50" s="53">
        <v>100.123</v>
      </c>
      <c r="M50" s="53">
        <v>109.505</v>
      </c>
      <c r="N50" s="53">
        <v>112.133</v>
      </c>
      <c r="O50" s="53">
        <v>104.76600000000001</v>
      </c>
    </row>
    <row r="51" spans="1:15" x14ac:dyDescent="0.2">
      <c r="A51" s="5"/>
      <c r="B51" s="60" t="s">
        <v>40</v>
      </c>
      <c r="C51" s="52">
        <v>3.4460000000000002</v>
      </c>
      <c r="D51" s="52">
        <v>3.7</v>
      </c>
      <c r="E51" s="52">
        <v>4.6399999999999997</v>
      </c>
      <c r="F51" s="53">
        <v>5.827</v>
      </c>
      <c r="G51" s="53">
        <v>5.9569722899999995</v>
      </c>
      <c r="H51" s="53">
        <v>6.7030000000000003</v>
      </c>
      <c r="I51" s="53">
        <v>6.6913180700000003</v>
      </c>
      <c r="J51" s="53">
        <v>7.11</v>
      </c>
      <c r="K51" s="53">
        <v>8.4079999999999995</v>
      </c>
      <c r="L51" s="53">
        <v>7.609</v>
      </c>
      <c r="M51" s="53">
        <v>9.0050000000000008</v>
      </c>
      <c r="N51" s="53">
        <v>10.276</v>
      </c>
      <c r="O51" s="53">
        <v>9.0399999999999991</v>
      </c>
    </row>
    <row r="52" spans="1:15" x14ac:dyDescent="0.2">
      <c r="A52" s="5"/>
      <c r="B52" s="60" t="s">
        <v>41</v>
      </c>
      <c r="C52" s="52">
        <v>9.7759999999999998</v>
      </c>
      <c r="D52" s="52">
        <v>10.9</v>
      </c>
      <c r="E52" s="52">
        <v>26.535</v>
      </c>
      <c r="F52" s="53">
        <v>33.052</v>
      </c>
      <c r="G52" s="53">
        <v>36.114374169999998</v>
      </c>
      <c r="H52" s="53">
        <v>40.655000000000001</v>
      </c>
      <c r="I52" s="53">
        <v>47.099754449999999</v>
      </c>
      <c r="J52" s="53">
        <v>51.808</v>
      </c>
      <c r="K52" s="53">
        <v>60.427</v>
      </c>
      <c r="L52" s="53">
        <v>62.136000000000003</v>
      </c>
      <c r="M52" s="53">
        <v>63.408000000000001</v>
      </c>
      <c r="N52" s="53">
        <v>73.066999999999993</v>
      </c>
      <c r="O52" s="53">
        <v>68.125</v>
      </c>
    </row>
    <row r="53" spans="1:15" x14ac:dyDescent="0.2">
      <c r="A53" s="5"/>
      <c r="B53" s="60" t="s">
        <v>42</v>
      </c>
      <c r="C53" s="52">
        <v>31.984000000000002</v>
      </c>
      <c r="D53" s="52">
        <v>34.799999999999997</v>
      </c>
      <c r="E53" s="52">
        <v>45.012999999999998</v>
      </c>
      <c r="F53" s="53">
        <v>45.28</v>
      </c>
      <c r="G53" s="53">
        <v>42.692113999999997</v>
      </c>
      <c r="H53" s="53">
        <v>45.848999999999997</v>
      </c>
      <c r="I53" s="53">
        <v>41.891386309999994</v>
      </c>
      <c r="J53" s="53">
        <v>44.043999999999997</v>
      </c>
      <c r="K53" s="53">
        <v>43.137</v>
      </c>
      <c r="L53" s="53">
        <v>44.600999999999999</v>
      </c>
      <c r="M53" s="53">
        <v>49.58</v>
      </c>
      <c r="N53" s="53">
        <v>51.920999999999999</v>
      </c>
      <c r="O53" s="53">
        <v>52.598999999999997</v>
      </c>
    </row>
    <row r="54" spans="1:15" x14ac:dyDescent="0.2">
      <c r="A54" s="5"/>
      <c r="B54" s="60" t="s">
        <v>43</v>
      </c>
      <c r="C54" s="52">
        <v>1.3340000000000001</v>
      </c>
      <c r="D54" s="52">
        <v>2.9</v>
      </c>
      <c r="E54" s="52">
        <v>2.427</v>
      </c>
      <c r="F54" s="53">
        <v>2.359</v>
      </c>
      <c r="G54" s="53">
        <v>2.4888387700000001</v>
      </c>
      <c r="H54" s="53">
        <v>2.77</v>
      </c>
      <c r="I54" s="53">
        <v>4.7E-2</v>
      </c>
      <c r="J54" s="53">
        <v>4.7E-2</v>
      </c>
      <c r="K54" s="53">
        <v>0.05</v>
      </c>
      <c r="L54" s="53">
        <v>0.05</v>
      </c>
      <c r="M54" s="53">
        <v>4.9000000000000002E-2</v>
      </c>
      <c r="N54" s="53">
        <v>0.05</v>
      </c>
      <c r="O54" s="53">
        <v>0.05</v>
      </c>
    </row>
    <row r="55" spans="1:15" x14ac:dyDescent="0.2">
      <c r="A55" s="5"/>
      <c r="B55" s="60" t="s">
        <v>44</v>
      </c>
      <c r="C55" s="52">
        <v>8.4420000000000002</v>
      </c>
      <c r="D55" s="52">
        <v>8.5</v>
      </c>
      <c r="E55" s="52">
        <v>12.176</v>
      </c>
      <c r="F55" s="53">
        <v>13.23</v>
      </c>
      <c r="G55" s="53">
        <v>13.136235450000001</v>
      </c>
      <c r="H55" s="53">
        <v>14.281000000000001</v>
      </c>
      <c r="I55" s="53">
        <v>14.28018808</v>
      </c>
      <c r="J55" s="53">
        <v>16.241</v>
      </c>
      <c r="K55" s="53">
        <v>15.276999999999999</v>
      </c>
      <c r="L55" s="53">
        <v>9.4039999999999999</v>
      </c>
      <c r="M55" s="53">
        <v>9.1989999999999998</v>
      </c>
      <c r="N55" s="53">
        <v>8.9920000000000009</v>
      </c>
      <c r="O55" s="53">
        <v>8.34</v>
      </c>
    </row>
    <row r="56" spans="1:15" ht="13.5" thickBot="1" x14ac:dyDescent="0.25">
      <c r="A56" s="5"/>
      <c r="B56" s="55" t="s">
        <v>19</v>
      </c>
      <c r="C56" s="67">
        <f t="shared" ref="C56:M56" si="7">SUM(C46:C55)</f>
        <v>149.48400000000001</v>
      </c>
      <c r="D56" s="67">
        <f t="shared" si="7"/>
        <v>152.1</v>
      </c>
      <c r="E56" s="67">
        <f t="shared" si="7"/>
        <v>214.96099999999998</v>
      </c>
      <c r="F56" s="67">
        <f t="shared" si="7"/>
        <v>239.875</v>
      </c>
      <c r="G56" s="67">
        <f t="shared" si="7"/>
        <v>234.92962864000003</v>
      </c>
      <c r="H56" s="67">
        <f t="shared" si="7"/>
        <v>246.36100000000002</v>
      </c>
      <c r="I56" s="67">
        <f t="shared" si="7"/>
        <v>249.01355992000001</v>
      </c>
      <c r="J56" s="67">
        <f t="shared" si="7"/>
        <v>260.75700000000001</v>
      </c>
      <c r="K56" s="67">
        <f t="shared" si="7"/>
        <v>273.755</v>
      </c>
      <c r="L56" s="67">
        <f>SUM(L46:L55)</f>
        <v>264.81600000000003</v>
      </c>
      <c r="M56" s="67">
        <f t="shared" si="7"/>
        <v>281.84199999999998</v>
      </c>
      <c r="N56" s="67">
        <f t="shared" ref="N56:O56" si="8">SUM(N46:N55)</f>
        <v>295.96899999999999</v>
      </c>
      <c r="O56" s="67">
        <f t="shared" si="8"/>
        <v>282.86200000000002</v>
      </c>
    </row>
    <row r="57" spans="1:15" x14ac:dyDescent="0.2">
      <c r="B57" s="17"/>
      <c r="C57" s="17"/>
      <c r="D57" s="17"/>
      <c r="E57" s="17"/>
      <c r="F57" s="17"/>
      <c r="G57" s="17"/>
      <c r="H57" s="17"/>
      <c r="I57" s="17"/>
      <c r="J57" s="17"/>
    </row>
    <row r="58" spans="1:15" x14ac:dyDescent="0.2">
      <c r="B58" s="17"/>
      <c r="C58" s="17"/>
      <c r="D58" s="17"/>
      <c r="E58" s="17"/>
      <c r="F58" s="17"/>
      <c r="G58" s="17"/>
      <c r="H58" s="17"/>
      <c r="I58" s="17"/>
      <c r="J58" s="17"/>
    </row>
    <row r="59" spans="1:15" x14ac:dyDescent="0.2">
      <c r="B59" s="6" t="s">
        <v>77</v>
      </c>
      <c r="C59" s="17"/>
      <c r="D59" s="17"/>
      <c r="E59" s="17"/>
      <c r="F59" s="17"/>
      <c r="G59" s="17"/>
      <c r="H59" s="17"/>
      <c r="I59" s="17"/>
      <c r="J59" s="17"/>
    </row>
    <row r="60" spans="1:15" x14ac:dyDescent="0.2">
      <c r="B60" s="17"/>
      <c r="C60" s="17"/>
      <c r="D60" s="17"/>
      <c r="E60" s="17"/>
      <c r="F60" s="17"/>
      <c r="G60" s="17"/>
      <c r="H60" s="17"/>
      <c r="I60" s="17"/>
      <c r="J60" s="17"/>
    </row>
    <row r="61" spans="1:15" x14ac:dyDescent="0.2">
      <c r="B61" s="17"/>
      <c r="C61" s="17"/>
      <c r="D61" s="17"/>
      <c r="E61" s="17"/>
      <c r="F61" s="17"/>
      <c r="G61" s="17"/>
      <c r="H61" s="17"/>
      <c r="I61" s="17"/>
      <c r="J61" s="17"/>
    </row>
  </sheetData>
  <mergeCells count="3">
    <mergeCell ref="C8:N8"/>
    <mergeCell ref="C24:N24"/>
    <mergeCell ref="C41:N41"/>
  </mergeCells>
  <pageMargins left="0.22" right="0.22" top="0.75" bottom="0.75" header="0.3" footer="0.3"/>
  <pageSetup scale="64" orientation="portrait" r:id="rId1"/>
  <ignoredErrors>
    <ignoredError sqref="C13:C19 C12:O12" formulaRange="1"/>
  </ignoredErrors>
  <drawing r:id="rId2"/>
  <legacyDrawing r:id="rId3"/>
  <oleObjects>
    <mc:AlternateContent xmlns:mc="http://schemas.openxmlformats.org/markup-compatibility/2006">
      <mc:Choice Requires="x14">
        <oleObject shapeId="3074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0</xdr:rowOff>
              </from>
              <to>
                <xdr:col>1</xdr:col>
                <xdr:colOff>561975</xdr:colOff>
                <xdr:row>3</xdr:row>
                <xdr:rowOff>114300</xdr:rowOff>
              </to>
            </anchor>
          </objectPr>
        </oleObject>
      </mc:Choice>
      <mc:Fallback>
        <oleObject shapeId="307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6"/>
  <sheetViews>
    <sheetView zoomScaleNormal="100" workbookViewId="0">
      <selection activeCell="V8" sqref="V8"/>
    </sheetView>
  </sheetViews>
  <sheetFormatPr defaultRowHeight="15" x14ac:dyDescent="0.25"/>
  <cols>
    <col min="1" max="1" width="9.5703125" style="13" bestFit="1" customWidth="1"/>
    <col min="2" max="2" width="11" style="13" customWidth="1"/>
    <col min="3" max="3" width="6.28515625" style="10" customWidth="1"/>
    <col min="4" max="16384" width="9.140625" style="10"/>
  </cols>
  <sheetData>
    <row r="1" spans="1:19" ht="23.25" customHeight="1" x14ac:dyDescent="0.25">
      <c r="A1" s="11" t="s">
        <v>21</v>
      </c>
      <c r="B1" s="12" t="s">
        <v>22</v>
      </c>
      <c r="M1" s="7" t="s">
        <v>86</v>
      </c>
    </row>
    <row r="2" spans="1:19" x14ac:dyDescent="0.25">
      <c r="A2" s="16"/>
      <c r="B2" s="14"/>
    </row>
    <row r="3" spans="1:19" ht="15.75" x14ac:dyDescent="0.25">
      <c r="A3" s="16"/>
      <c r="B3" s="14"/>
      <c r="D3" s="9"/>
    </row>
    <row r="4" spans="1:19" ht="15.75" x14ac:dyDescent="0.25">
      <c r="A4" s="16"/>
      <c r="B4" s="14"/>
      <c r="D4" s="9"/>
    </row>
    <row r="5" spans="1:19" ht="15.75" x14ac:dyDescent="0.25">
      <c r="A5" s="16"/>
      <c r="B5" s="14"/>
      <c r="D5" s="9"/>
    </row>
    <row r="6" spans="1:19" ht="18.75" x14ac:dyDescent="0.25">
      <c r="A6" s="16"/>
      <c r="B6" s="14"/>
      <c r="D6" s="68" t="s">
        <v>90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x14ac:dyDescent="0.25">
      <c r="A7" s="16"/>
      <c r="B7" s="15"/>
      <c r="Q7" s="22"/>
      <c r="R7" s="22"/>
      <c r="S7" s="22"/>
    </row>
    <row r="8" spans="1:19" ht="15.75" x14ac:dyDescent="0.25">
      <c r="A8" s="16"/>
      <c r="B8" s="20" t="s">
        <v>84</v>
      </c>
      <c r="Q8" s="22"/>
      <c r="R8" s="22"/>
      <c r="S8" s="22"/>
    </row>
    <row r="9" spans="1:19" ht="15.75" x14ac:dyDescent="0.25">
      <c r="A9" s="16"/>
      <c r="B9" s="21">
        <v>13.01</v>
      </c>
      <c r="Q9" s="23"/>
      <c r="R9" s="23"/>
      <c r="S9" s="22"/>
    </row>
    <row r="10" spans="1:19" x14ac:dyDescent="0.25">
      <c r="A10" s="16"/>
      <c r="B10" s="15"/>
      <c r="Q10" s="18">
        <v>2001</v>
      </c>
      <c r="R10" s="19">
        <v>143.5</v>
      </c>
      <c r="S10" s="22"/>
    </row>
    <row r="11" spans="1:19" x14ac:dyDescent="0.25">
      <c r="A11" s="16"/>
      <c r="B11" s="15"/>
      <c r="Q11" s="18">
        <v>2002</v>
      </c>
      <c r="R11" s="19">
        <v>132.1</v>
      </c>
      <c r="S11" s="22"/>
    </row>
    <row r="12" spans="1:19" x14ac:dyDescent="0.25">
      <c r="A12" s="10"/>
      <c r="B12" s="10"/>
      <c r="Q12" s="18">
        <v>2003</v>
      </c>
      <c r="R12" s="19">
        <v>143.9</v>
      </c>
      <c r="S12" s="22"/>
    </row>
    <row r="13" spans="1:19" x14ac:dyDescent="0.25">
      <c r="A13" s="10"/>
      <c r="B13" s="10"/>
      <c r="Q13" s="18">
        <v>2004</v>
      </c>
      <c r="R13" s="19">
        <v>157.6</v>
      </c>
      <c r="S13" s="22"/>
    </row>
    <row r="14" spans="1:19" x14ac:dyDescent="0.25">
      <c r="A14" s="10"/>
      <c r="B14" s="10"/>
      <c r="Q14" s="18">
        <v>2005</v>
      </c>
      <c r="R14" s="19">
        <v>180.9</v>
      </c>
      <c r="S14" s="22"/>
    </row>
    <row r="15" spans="1:19" x14ac:dyDescent="0.25">
      <c r="A15" s="10"/>
      <c r="B15" s="10"/>
      <c r="Q15" s="18">
        <v>2006</v>
      </c>
      <c r="R15" s="19">
        <v>179.7</v>
      </c>
      <c r="S15" s="22"/>
    </row>
    <row r="16" spans="1:19" x14ac:dyDescent="0.25">
      <c r="A16" s="10"/>
      <c r="B16" s="10"/>
      <c r="Q16" s="18">
        <v>2007</v>
      </c>
      <c r="R16" s="19">
        <v>210.5</v>
      </c>
      <c r="S16" s="22"/>
    </row>
    <row r="17" spans="1:19" x14ac:dyDescent="0.25">
      <c r="A17" s="10"/>
      <c r="B17" s="10"/>
      <c r="Q17" s="18">
        <v>2008</v>
      </c>
      <c r="R17" s="19">
        <v>354.9</v>
      </c>
      <c r="S17" s="22"/>
    </row>
    <row r="18" spans="1:19" x14ac:dyDescent="0.25">
      <c r="A18" s="10"/>
      <c r="B18" s="10"/>
      <c r="Q18" s="18">
        <v>2009</v>
      </c>
      <c r="R18" s="19">
        <v>513.5</v>
      </c>
      <c r="S18" s="22"/>
    </row>
    <row r="19" spans="1:19" x14ac:dyDescent="0.25">
      <c r="A19" s="10"/>
      <c r="B19" s="10"/>
      <c r="Q19" s="18">
        <v>2010</v>
      </c>
      <c r="R19" s="19">
        <v>592.70000000000005</v>
      </c>
      <c r="S19" s="22"/>
    </row>
    <row r="20" spans="1:19" x14ac:dyDescent="0.25">
      <c r="A20" s="10"/>
      <c r="B20" s="10"/>
      <c r="Q20" s="18">
        <v>2011</v>
      </c>
      <c r="R20" s="19">
        <v>613.4</v>
      </c>
      <c r="S20" s="22"/>
    </row>
    <row r="21" spans="1:19" x14ac:dyDescent="0.25">
      <c r="A21" s="10"/>
      <c r="B21" s="10"/>
      <c r="Q21" s="18">
        <v>2012</v>
      </c>
      <c r="R21" s="19">
        <v>586.20000000000005</v>
      </c>
      <c r="S21" s="22"/>
    </row>
    <row r="22" spans="1:19" x14ac:dyDescent="0.25">
      <c r="A22" s="10"/>
      <c r="B22" s="10"/>
      <c r="Q22" s="18">
        <v>2013</v>
      </c>
      <c r="R22" s="19">
        <v>559.9</v>
      </c>
      <c r="S22" s="22"/>
    </row>
    <row r="23" spans="1:19" x14ac:dyDescent="0.25">
      <c r="A23" s="10"/>
      <c r="B23" s="10"/>
      <c r="Q23" s="18">
        <v>2014</v>
      </c>
      <c r="R23" s="19">
        <v>534</v>
      </c>
      <c r="S23" s="22"/>
    </row>
    <row r="24" spans="1:19" x14ac:dyDescent="0.25">
      <c r="A24" s="10"/>
      <c r="B24" s="10"/>
      <c r="Q24" s="18">
        <v>2015</v>
      </c>
      <c r="R24" s="19">
        <v>511</v>
      </c>
      <c r="S24" s="22"/>
    </row>
    <row r="25" spans="1:19" x14ac:dyDescent="0.25">
      <c r="A25" s="10"/>
      <c r="B25" s="10"/>
      <c r="Q25" s="18">
        <v>2016</v>
      </c>
      <c r="R25" s="19">
        <v>483.86838505666668</v>
      </c>
      <c r="S25" s="22"/>
    </row>
    <row r="26" spans="1:19" x14ac:dyDescent="0.25">
      <c r="A26" s="10"/>
      <c r="B26" s="10"/>
      <c r="Q26" s="18">
        <v>2017</v>
      </c>
      <c r="R26" s="19">
        <v>449.14805852000006</v>
      </c>
      <c r="S26" s="22"/>
    </row>
    <row r="27" spans="1:19" x14ac:dyDescent="0.25">
      <c r="A27" s="10"/>
      <c r="B27" s="10"/>
      <c r="Q27" s="18">
        <v>2018</v>
      </c>
      <c r="R27" s="19">
        <v>418.66447967333335</v>
      </c>
      <c r="S27" s="22"/>
    </row>
    <row r="28" spans="1:19" x14ac:dyDescent="0.25">
      <c r="A28" s="10"/>
      <c r="B28" s="10"/>
      <c r="D28" s="10" t="s">
        <v>24</v>
      </c>
      <c r="Q28" s="18">
        <v>2019</v>
      </c>
      <c r="R28" s="19">
        <v>284.38128796114398</v>
      </c>
      <c r="S28" s="22"/>
    </row>
    <row r="29" spans="1:19" x14ac:dyDescent="0.25">
      <c r="A29" s="10"/>
      <c r="B29" s="10"/>
      <c r="D29" s="69" t="s">
        <v>26</v>
      </c>
      <c r="Q29" s="18">
        <v>2020</v>
      </c>
      <c r="R29" s="19">
        <v>248.55585314666666</v>
      </c>
      <c r="S29" s="22"/>
    </row>
    <row r="30" spans="1:19" x14ac:dyDescent="0.25">
      <c r="A30" s="10"/>
      <c r="B30" s="10"/>
      <c r="D30" s="10" t="s">
        <v>27</v>
      </c>
      <c r="Q30" s="18">
        <v>2021</v>
      </c>
      <c r="R30" s="19">
        <v>222.70542433926701</v>
      </c>
      <c r="S30" s="22"/>
    </row>
    <row r="31" spans="1:19" x14ac:dyDescent="0.25">
      <c r="A31" s="10"/>
      <c r="B31" s="10"/>
      <c r="D31" s="70" t="s">
        <v>25</v>
      </c>
      <c r="Q31" s="18">
        <v>2022</v>
      </c>
      <c r="R31" s="19">
        <v>506.41409599999997</v>
      </c>
      <c r="S31" s="22"/>
    </row>
    <row r="32" spans="1:19" x14ac:dyDescent="0.25">
      <c r="A32" s="10"/>
      <c r="B32" s="10"/>
      <c r="Q32" s="18">
        <v>2023</v>
      </c>
      <c r="R32" s="19">
        <v>453.19882367000002</v>
      </c>
      <c r="S32" s="22"/>
    </row>
    <row r="33" spans="1:19" x14ac:dyDescent="0.25">
      <c r="A33" s="10"/>
      <c r="B33" s="10"/>
      <c r="Q33" s="23"/>
      <c r="R33" s="23"/>
      <c r="S33" s="22"/>
    </row>
    <row r="34" spans="1:19" x14ac:dyDescent="0.25">
      <c r="Q34" s="23"/>
      <c r="R34" s="23"/>
      <c r="S34" s="22"/>
    </row>
    <row r="35" spans="1:19" x14ac:dyDescent="0.25">
      <c r="Q35" s="22"/>
      <c r="R35" s="22"/>
      <c r="S35" s="22"/>
    </row>
    <row r="36" spans="1:19" x14ac:dyDescent="0.25">
      <c r="Q36" s="22"/>
      <c r="R36" s="22"/>
      <c r="S36" s="22"/>
    </row>
  </sheetData>
  <mergeCells count="1">
    <mergeCell ref="D6:P6"/>
  </mergeCells>
  <pageMargins left="0.7" right="0.7" top="0.75" bottom="0.75" header="0.3" footer="0.3"/>
  <pageSetup scale="55" orientation="portrait" r:id="rId1"/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552450</xdr:colOff>
                <xdr:row>2</xdr:row>
                <xdr:rowOff>133350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13.01</vt:lpstr>
      <vt:lpstr>13.02</vt:lpstr>
      <vt:lpstr>01chart</vt:lpstr>
      <vt:lpstr>'01chart'!Print_Area</vt:lpstr>
      <vt:lpstr>'13.01'!Print_Area</vt:lpstr>
      <vt:lpstr>'13.02'!Print_Area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2023-09-22T19:51:06Z</cp:lastPrinted>
  <dcterms:created xsi:type="dcterms:W3CDTF">2016-06-14T14:47:50Z</dcterms:created>
  <dcterms:modified xsi:type="dcterms:W3CDTF">2024-12-16T20:24:20Z</dcterms:modified>
</cp:coreProperties>
</file>